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OneDrive\Desktop\Stick_klein_Sicherung_Stick_2023_03_14\Memorystick\Leichtathletik\KILA_Cup\2023\"/>
    </mc:Choice>
  </mc:AlternateContent>
  <bookViews>
    <workbookView xWindow="0" yWindow="0" windowWidth="20490" windowHeight="7050" tabRatio="516"/>
  </bookViews>
  <sheets>
    <sheet name="M11" sheetId="1" r:id="rId1"/>
    <sheet name="M10" sheetId="2" r:id="rId2"/>
    <sheet name="W11" sheetId="3" r:id="rId3"/>
    <sheet name="W10" sheetId="4" r:id="rId4"/>
    <sheet name="Punktezuordnung" sheetId="5" state="hidden" r:id="rId5"/>
    <sheet name="Teilnehmer" sheetId="9" state="hidden" r:id="rId6"/>
    <sheet name="LAT_Weit" sheetId="7" state="hidden" r:id="rId7"/>
    <sheet name="STO_Sprint" sheetId="11" state="hidden" r:id="rId8"/>
    <sheet name="STO_Weit" sheetId="12" state="hidden" r:id="rId9"/>
    <sheet name="ANG_Hindernissprint" sheetId="13" state="hidden" r:id="rId10"/>
    <sheet name="ANG_Hoch" sheetId="14" state="hidden" r:id="rId11"/>
    <sheet name="NIA_Cross" sheetId="10" state="hidden" r:id="rId12"/>
    <sheet name="LAT_Drehwurf" sheetId="8" state="hidden" r:id="rId13"/>
  </sheets>
  <definedNames>
    <definedName name="_xlnm._FilterDatabase" localSheetId="9" hidden="1">ANG_Hindernissprint!$A$1:$F$31</definedName>
    <definedName name="_xlnm._FilterDatabase" localSheetId="10" hidden="1">ANG_Hoch!$A$1:$F$31</definedName>
    <definedName name="_xlnm._FilterDatabase" localSheetId="12" hidden="1">LAT_Drehwurf!$A$1:$G$128</definedName>
    <definedName name="_xlnm._FilterDatabase" localSheetId="6" hidden="1">LAT_Weit!$A$1:$G$161</definedName>
    <definedName name="_xlnm._FilterDatabase" localSheetId="11" hidden="1">NIA_Cross!$A$1:$G$142</definedName>
    <definedName name="_xlnm._FilterDatabase" localSheetId="7" hidden="1">STO_Sprint!$A$1:$F$31</definedName>
    <definedName name="_xlnm._FilterDatabase" localSheetId="8" hidden="1">STO_Weit!$E$1:$F$31</definedName>
  </definedNames>
  <calcPr calcId="162913" iterateDelta="1E-4"/>
</workbook>
</file>

<file path=xl/calcChain.xml><?xml version="1.0" encoding="utf-8"?>
<calcChain xmlns="http://schemas.openxmlformats.org/spreadsheetml/2006/main">
  <c r="C27" i="4" l="1"/>
  <c r="C11" i="2"/>
  <c r="AY11" i="2" s="1"/>
  <c r="AV11" i="2" l="1"/>
  <c r="C18" i="1"/>
  <c r="C2" i="14"/>
  <c r="C8" i="14"/>
  <c r="C21" i="14"/>
  <c r="C9" i="14"/>
  <c r="C3" i="14"/>
  <c r="C22" i="14"/>
  <c r="C10" i="14"/>
  <c r="C23" i="14"/>
  <c r="C4" i="14"/>
  <c r="C24" i="14"/>
  <c r="C15" i="14"/>
  <c r="C25" i="14"/>
  <c r="C5" i="14"/>
  <c r="C26" i="14"/>
  <c r="C11" i="14"/>
  <c r="C16" i="14"/>
  <c r="C17" i="14"/>
  <c r="C27" i="14"/>
  <c r="C18" i="14"/>
  <c r="C12" i="14"/>
  <c r="C28" i="14"/>
  <c r="C19" i="14"/>
  <c r="C29" i="14"/>
  <c r="C13" i="14"/>
  <c r="C14" i="14"/>
  <c r="C20" i="14"/>
  <c r="C6" i="14"/>
  <c r="C30" i="14"/>
  <c r="C31" i="14"/>
  <c r="C7" i="14"/>
  <c r="F2" i="14"/>
  <c r="F8" i="14"/>
  <c r="F21" i="14"/>
  <c r="F9" i="14"/>
  <c r="F3" i="14"/>
  <c r="F22" i="14"/>
  <c r="F10" i="14"/>
  <c r="F23" i="14"/>
  <c r="F4" i="14"/>
  <c r="F24" i="14"/>
  <c r="F15" i="14"/>
  <c r="F25" i="14"/>
  <c r="F5" i="14"/>
  <c r="F26" i="14"/>
  <c r="F11" i="14"/>
  <c r="F16" i="14"/>
  <c r="F17" i="14"/>
  <c r="F27" i="14"/>
  <c r="F18" i="14"/>
  <c r="F12" i="14"/>
  <c r="F28" i="14"/>
  <c r="F19" i="14"/>
  <c r="F29" i="14"/>
  <c r="F13" i="14"/>
  <c r="F14" i="14"/>
  <c r="F20" i="14"/>
  <c r="F6" i="14"/>
  <c r="F30" i="14"/>
  <c r="F31" i="14"/>
  <c r="F7" i="14"/>
  <c r="C15" i="13"/>
  <c r="C2" i="13"/>
  <c r="C8" i="13"/>
  <c r="C21" i="13"/>
  <c r="C22" i="13"/>
  <c r="C3" i="13"/>
  <c r="C16" i="13"/>
  <c r="C9" i="13"/>
  <c r="C23" i="13"/>
  <c r="C24" i="13"/>
  <c r="C4" i="13"/>
  <c r="C17" i="13"/>
  <c r="C25" i="13"/>
  <c r="C18" i="13"/>
  <c r="C19" i="13"/>
  <c r="C26" i="13"/>
  <c r="C5" i="13"/>
  <c r="C10" i="13"/>
  <c r="C20" i="13"/>
  <c r="C6" i="13"/>
  <c r="C27" i="13"/>
  <c r="C11" i="13"/>
  <c r="C12" i="13"/>
  <c r="C28" i="13"/>
  <c r="C29" i="13"/>
  <c r="C13" i="13"/>
  <c r="C14" i="13"/>
  <c r="C30" i="13"/>
  <c r="C31" i="13"/>
  <c r="C7" i="13"/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2" i="12"/>
  <c r="F3" i="12"/>
  <c r="F4" i="12"/>
  <c r="F10" i="12"/>
  <c r="F21" i="12"/>
  <c r="F11" i="12"/>
  <c r="F15" i="12"/>
  <c r="F22" i="12"/>
  <c r="F23" i="12"/>
  <c r="F5" i="12"/>
  <c r="F24" i="12"/>
  <c r="F25" i="12"/>
  <c r="F16" i="12"/>
  <c r="F6" i="12"/>
  <c r="F12" i="12"/>
  <c r="F7" i="12"/>
  <c r="F13" i="12"/>
  <c r="F8" i="12"/>
  <c r="F26" i="12"/>
  <c r="F17" i="12"/>
  <c r="F27" i="12"/>
  <c r="F28" i="12"/>
  <c r="F18" i="12"/>
  <c r="F29" i="12"/>
  <c r="F14" i="12"/>
  <c r="F19" i="12"/>
  <c r="F20" i="12"/>
  <c r="F30" i="12"/>
  <c r="F31" i="12"/>
  <c r="F9" i="12"/>
  <c r="F2" i="12"/>
  <c r="C3" i="11"/>
  <c r="C5" i="11"/>
  <c r="C4" i="11"/>
  <c r="C6" i="11"/>
  <c r="C7" i="11"/>
  <c r="C8" i="11"/>
  <c r="C10" i="11"/>
  <c r="C9" i="11"/>
  <c r="C11" i="11"/>
  <c r="C13" i="11"/>
  <c r="C14" i="11"/>
  <c r="C12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2" i="11"/>
  <c r="AN5" i="3" l="1"/>
  <c r="AN16" i="3"/>
  <c r="AN15" i="3"/>
  <c r="AN27" i="3"/>
  <c r="AN28" i="3"/>
  <c r="AN29" i="3"/>
  <c r="AN30" i="3"/>
  <c r="AN31" i="3"/>
  <c r="AN32" i="3"/>
  <c r="C25" i="3"/>
  <c r="C26" i="3"/>
  <c r="C16" i="3"/>
  <c r="C15" i="3"/>
  <c r="C27" i="3"/>
  <c r="C28" i="3"/>
  <c r="C29" i="3"/>
  <c r="C30" i="3"/>
  <c r="C31" i="3"/>
  <c r="C32" i="3"/>
  <c r="AN5" i="2"/>
  <c r="AN9" i="2"/>
  <c r="AN10" i="2"/>
  <c r="AN12" i="2"/>
  <c r="AN11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C16" i="2"/>
  <c r="C14" i="2"/>
  <c r="C15" i="2"/>
  <c r="C13" i="2"/>
  <c r="C12" i="1"/>
  <c r="C16" i="1"/>
  <c r="AN8" i="1"/>
  <c r="AN6" i="1"/>
  <c r="AN9" i="1"/>
  <c r="AN13" i="1"/>
  <c r="AN14" i="1"/>
  <c r="AN15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Y12" i="1" l="1"/>
  <c r="AV12" i="1"/>
  <c r="AP16" i="3"/>
  <c r="AS16" i="3"/>
  <c r="AP15" i="3"/>
  <c r="AS15" i="3"/>
  <c r="AN19" i="3"/>
  <c r="AN14" i="3"/>
  <c r="AN10" i="3"/>
  <c r="AN22" i="3"/>
  <c r="AN18" i="3"/>
  <c r="AN9" i="3"/>
  <c r="AN11" i="3"/>
  <c r="AN24" i="3"/>
  <c r="AN21" i="3"/>
  <c r="AN8" i="3"/>
  <c r="AN4" i="3"/>
  <c r="AN23" i="3"/>
  <c r="AN20" i="3"/>
  <c r="AN17" i="3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2" i="10"/>
  <c r="AN14" i="4" l="1"/>
  <c r="AN19" i="4"/>
  <c r="AN22" i="4"/>
  <c r="AN7" i="4"/>
  <c r="AN21" i="4"/>
  <c r="AN24" i="4"/>
  <c r="AN20" i="4"/>
  <c r="AN8" i="4"/>
  <c r="AN15" i="4"/>
  <c r="AN16" i="4"/>
  <c r="AN17" i="4"/>
  <c r="AN28" i="4"/>
  <c r="AN23" i="4"/>
  <c r="AN27" i="4"/>
  <c r="AM26" i="3"/>
  <c r="AM25" i="3"/>
  <c r="AM15" i="2"/>
  <c r="AM13" i="2"/>
  <c r="AM16" i="2"/>
  <c r="AM14" i="2"/>
  <c r="AM12" i="1"/>
  <c r="AM16" i="1"/>
  <c r="AN5" i="4" l="1"/>
  <c r="AN31" i="4"/>
  <c r="AN32" i="4"/>
  <c r="AN30" i="4"/>
  <c r="AN29" i="4"/>
  <c r="A175" i="9" l="1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150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C2" i="8" l="1"/>
  <c r="G2" i="8"/>
  <c r="C3" i="8"/>
  <c r="G3" i="8"/>
  <c r="C4" i="8"/>
  <c r="G4" i="8"/>
  <c r="C5" i="8"/>
  <c r="G5" i="8"/>
  <c r="C6" i="8"/>
  <c r="G6" i="8"/>
  <c r="C7" i="8"/>
  <c r="G7" i="8"/>
  <c r="C8" i="8"/>
  <c r="G8" i="8"/>
  <c r="C9" i="8"/>
  <c r="G9" i="8"/>
  <c r="C10" i="8"/>
  <c r="G10" i="8"/>
  <c r="C11" i="8"/>
  <c r="G11" i="8"/>
  <c r="C12" i="8"/>
  <c r="G12" i="8"/>
  <c r="C13" i="8"/>
  <c r="G13" i="8"/>
  <c r="C14" i="8"/>
  <c r="G14" i="8"/>
  <c r="C15" i="8"/>
  <c r="G15" i="8"/>
  <c r="C16" i="8"/>
  <c r="G16" i="8"/>
  <c r="C17" i="8"/>
  <c r="G17" i="8"/>
  <c r="C18" i="8"/>
  <c r="G18" i="8"/>
  <c r="C19" i="8"/>
  <c r="G19" i="8"/>
  <c r="C20" i="8"/>
  <c r="G20" i="8"/>
  <c r="C21" i="8"/>
  <c r="G21" i="8"/>
  <c r="C22" i="8"/>
  <c r="G22" i="8"/>
  <c r="C23" i="8"/>
  <c r="G23" i="8"/>
  <c r="C24" i="8"/>
  <c r="G24" i="8"/>
  <c r="C25" i="8"/>
  <c r="G25" i="8"/>
  <c r="C26" i="8"/>
  <c r="G26" i="8"/>
  <c r="C27" i="8"/>
  <c r="G27" i="8"/>
  <c r="C28" i="8"/>
  <c r="G28" i="8"/>
  <c r="C29" i="8"/>
  <c r="G29" i="8"/>
  <c r="C30" i="8"/>
  <c r="G30" i="8"/>
  <c r="C31" i="8"/>
  <c r="G31" i="8"/>
  <c r="C32" i="8"/>
  <c r="G32" i="8"/>
  <c r="C33" i="8"/>
  <c r="G33" i="8"/>
  <c r="C34" i="8"/>
  <c r="G34" i="8"/>
  <c r="C35" i="8"/>
  <c r="G35" i="8"/>
  <c r="C36" i="8"/>
  <c r="G36" i="8"/>
  <c r="C37" i="8"/>
  <c r="G37" i="8"/>
  <c r="C38" i="8"/>
  <c r="G38" i="8"/>
  <c r="C39" i="8"/>
  <c r="G39" i="8"/>
  <c r="C40" i="8"/>
  <c r="G40" i="8"/>
  <c r="C41" i="8"/>
  <c r="G41" i="8"/>
  <c r="C42" i="8"/>
  <c r="G42" i="8"/>
  <c r="C43" i="8"/>
  <c r="G43" i="8"/>
  <c r="C44" i="8"/>
  <c r="G44" i="8"/>
  <c r="C45" i="8"/>
  <c r="G45" i="8"/>
  <c r="C46" i="8"/>
  <c r="G46" i="8"/>
  <c r="C47" i="8"/>
  <c r="G47" i="8"/>
  <c r="C48" i="8"/>
  <c r="G48" i="8"/>
  <c r="C49" i="8"/>
  <c r="G49" i="8"/>
  <c r="C50" i="8"/>
  <c r="G50" i="8"/>
  <c r="C51" i="8"/>
  <c r="G51" i="8"/>
  <c r="C52" i="8"/>
  <c r="G52" i="8"/>
  <c r="C53" i="8"/>
  <c r="G53" i="8"/>
  <c r="C54" i="8"/>
  <c r="G54" i="8"/>
  <c r="C55" i="8"/>
  <c r="G55" i="8"/>
  <c r="C56" i="8"/>
  <c r="G56" i="8"/>
  <c r="C57" i="8"/>
  <c r="G57" i="8"/>
  <c r="C58" i="8"/>
  <c r="G58" i="8"/>
  <c r="C59" i="8"/>
  <c r="G59" i="8"/>
  <c r="C60" i="8"/>
  <c r="G60" i="8"/>
  <c r="C61" i="8"/>
  <c r="G61" i="8"/>
  <c r="C62" i="8"/>
  <c r="G62" i="8"/>
  <c r="C63" i="8"/>
  <c r="G63" i="8"/>
  <c r="C64" i="8"/>
  <c r="G64" i="8"/>
  <c r="C65" i="8"/>
  <c r="G65" i="8"/>
  <c r="C66" i="8"/>
  <c r="G66" i="8"/>
  <c r="C67" i="8"/>
  <c r="G67" i="8"/>
  <c r="C68" i="8"/>
  <c r="G68" i="8"/>
  <c r="C69" i="8"/>
  <c r="G69" i="8"/>
  <c r="C70" i="8"/>
  <c r="G70" i="8"/>
  <c r="C71" i="8"/>
  <c r="G71" i="8"/>
  <c r="C72" i="8"/>
  <c r="G72" i="8"/>
  <c r="C73" i="8"/>
  <c r="G73" i="8"/>
  <c r="C74" i="8"/>
  <c r="G74" i="8"/>
  <c r="C75" i="8"/>
  <c r="G75" i="8"/>
  <c r="C76" i="8"/>
  <c r="G76" i="8"/>
  <c r="C77" i="8"/>
  <c r="G77" i="8"/>
  <c r="C78" i="8"/>
  <c r="G78" i="8"/>
  <c r="C79" i="8"/>
  <c r="G79" i="8"/>
  <c r="C80" i="8"/>
  <c r="G80" i="8"/>
  <c r="C81" i="8"/>
  <c r="G81" i="8"/>
  <c r="C82" i="8"/>
  <c r="G82" i="8"/>
  <c r="C83" i="8"/>
  <c r="G83" i="8"/>
  <c r="C84" i="8"/>
  <c r="G84" i="8"/>
  <c r="C85" i="8"/>
  <c r="G85" i="8"/>
  <c r="C86" i="8"/>
  <c r="G86" i="8"/>
  <c r="C87" i="8"/>
  <c r="G87" i="8"/>
  <c r="C88" i="8"/>
  <c r="G88" i="8"/>
  <c r="C89" i="8"/>
  <c r="G89" i="8"/>
  <c r="C90" i="8"/>
  <c r="G90" i="8"/>
  <c r="C91" i="8"/>
  <c r="G91" i="8"/>
  <c r="C92" i="8"/>
  <c r="G92" i="8"/>
  <c r="C93" i="8"/>
  <c r="G93" i="8"/>
  <c r="C94" i="8"/>
  <c r="G94" i="8"/>
  <c r="C95" i="8"/>
  <c r="G95" i="8"/>
  <c r="C96" i="8"/>
  <c r="G96" i="8"/>
  <c r="C97" i="8"/>
  <c r="G97" i="8"/>
  <c r="C98" i="8"/>
  <c r="G98" i="8"/>
  <c r="C99" i="8"/>
  <c r="G99" i="8"/>
  <c r="C100" i="8"/>
  <c r="G100" i="8"/>
  <c r="C101" i="8"/>
  <c r="G101" i="8"/>
  <c r="C102" i="8"/>
  <c r="G102" i="8"/>
  <c r="C103" i="8"/>
  <c r="G103" i="8"/>
  <c r="C104" i="8"/>
  <c r="G104" i="8"/>
  <c r="C105" i="8"/>
  <c r="G105" i="8"/>
  <c r="C106" i="8"/>
  <c r="G106" i="8"/>
  <c r="C107" i="8"/>
  <c r="G107" i="8"/>
  <c r="C108" i="8"/>
  <c r="G108" i="8"/>
  <c r="C109" i="8"/>
  <c r="G109" i="8"/>
  <c r="C110" i="8"/>
  <c r="G110" i="8"/>
  <c r="C111" i="8"/>
  <c r="G111" i="8"/>
  <c r="C112" i="8"/>
  <c r="G112" i="8"/>
  <c r="C113" i="8"/>
  <c r="G113" i="8"/>
  <c r="C114" i="8"/>
  <c r="G114" i="8"/>
  <c r="C115" i="8"/>
  <c r="G115" i="8"/>
  <c r="C116" i="8"/>
  <c r="G116" i="8"/>
  <c r="C117" i="8"/>
  <c r="G117" i="8"/>
  <c r="C118" i="8"/>
  <c r="G118" i="8"/>
  <c r="C119" i="8"/>
  <c r="G119" i="8"/>
  <c r="C120" i="8"/>
  <c r="G120" i="8"/>
  <c r="C121" i="8"/>
  <c r="G121" i="8"/>
  <c r="C122" i="8"/>
  <c r="G122" i="8"/>
  <c r="C123" i="8"/>
  <c r="G123" i="8"/>
  <c r="C124" i="8"/>
  <c r="G124" i="8"/>
  <c r="C125" i="8"/>
  <c r="G125" i="8"/>
  <c r="C126" i="8"/>
  <c r="G126" i="8"/>
  <c r="C127" i="8"/>
  <c r="G127" i="8"/>
  <c r="C128" i="8"/>
  <c r="G128" i="8"/>
  <c r="F124" i="7"/>
  <c r="C124" i="7"/>
  <c r="F123" i="7"/>
  <c r="C123" i="7"/>
  <c r="F122" i="7"/>
  <c r="C122" i="7"/>
  <c r="F121" i="7"/>
  <c r="C121" i="7"/>
  <c r="F120" i="7"/>
  <c r="C120" i="7"/>
  <c r="F119" i="7"/>
  <c r="C119" i="7"/>
  <c r="F118" i="7"/>
  <c r="C118" i="7"/>
  <c r="F117" i="7"/>
  <c r="C117" i="7"/>
  <c r="F116" i="7"/>
  <c r="C116" i="7"/>
  <c r="F115" i="7"/>
  <c r="C115" i="7"/>
  <c r="F114" i="7"/>
  <c r="C114" i="7"/>
  <c r="F113" i="7"/>
  <c r="C113" i="7"/>
  <c r="F112" i="7"/>
  <c r="C112" i="7"/>
  <c r="F111" i="7"/>
  <c r="C111" i="7"/>
  <c r="F110" i="7"/>
  <c r="C110" i="7"/>
  <c r="F109" i="7"/>
  <c r="C109" i="7"/>
  <c r="F108" i="7"/>
  <c r="C108" i="7"/>
  <c r="F107" i="7"/>
  <c r="C107" i="7"/>
  <c r="F106" i="7"/>
  <c r="C106" i="7"/>
  <c r="F105" i="7"/>
  <c r="C105" i="7"/>
  <c r="F104" i="7"/>
  <c r="C104" i="7"/>
  <c r="F103" i="7"/>
  <c r="C103" i="7"/>
  <c r="F102" i="7"/>
  <c r="C102" i="7"/>
  <c r="F101" i="7"/>
  <c r="C101" i="7"/>
  <c r="F100" i="7"/>
  <c r="C100" i="7"/>
  <c r="F99" i="7"/>
  <c r="C99" i="7"/>
  <c r="F98" i="7"/>
  <c r="C98" i="7"/>
  <c r="F97" i="7"/>
  <c r="C97" i="7"/>
  <c r="F96" i="7"/>
  <c r="C96" i="7"/>
  <c r="F95" i="7"/>
  <c r="C95" i="7"/>
  <c r="F94" i="7"/>
  <c r="C94" i="7"/>
  <c r="F93" i="7"/>
  <c r="C93" i="7"/>
  <c r="F92" i="7"/>
  <c r="C92" i="7"/>
  <c r="F91" i="7"/>
  <c r="C91" i="7"/>
  <c r="F90" i="7"/>
  <c r="C90" i="7"/>
  <c r="F89" i="7"/>
  <c r="C89" i="7"/>
  <c r="F88" i="7"/>
  <c r="C88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G71" i="7"/>
  <c r="C71" i="7"/>
  <c r="G70" i="7"/>
  <c r="C70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C12" i="7"/>
  <c r="G11" i="7"/>
  <c r="C11" i="7"/>
  <c r="G10" i="7"/>
  <c r="C10" i="7"/>
  <c r="G9" i="7"/>
  <c r="C9" i="7"/>
  <c r="G8" i="7"/>
  <c r="C8" i="7"/>
  <c r="G7" i="7"/>
  <c r="C7" i="7"/>
  <c r="G6" i="7"/>
  <c r="C6" i="7"/>
  <c r="G5" i="7"/>
  <c r="C5" i="7"/>
  <c r="G4" i="7"/>
  <c r="C4" i="7"/>
  <c r="G3" i="7"/>
  <c r="C3" i="7"/>
  <c r="G2" i="7"/>
  <c r="C2" i="7"/>
  <c r="AZ32" i="4" l="1"/>
  <c r="BA32" i="4" s="1"/>
  <c r="T32" i="4" s="1"/>
  <c r="AW32" i="4"/>
  <c r="AX32" i="4" s="1"/>
  <c r="S32" i="4" s="1"/>
  <c r="AT32" i="4"/>
  <c r="AU32" i="4" s="1"/>
  <c r="R32" i="4" s="1"/>
  <c r="AQ32" i="4"/>
  <c r="AR32" i="4" s="1"/>
  <c r="Q32" i="4" s="1"/>
  <c r="AO32" i="4"/>
  <c r="P32" i="4" s="1"/>
  <c r="AK32" i="4"/>
  <c r="AL32" i="4" s="1"/>
  <c r="O32" i="4" s="1"/>
  <c r="AH32" i="4"/>
  <c r="AI32" i="4" s="1"/>
  <c r="N32" i="4" s="1"/>
  <c r="AE32" i="4"/>
  <c r="AF32" i="4" s="1"/>
  <c r="M32" i="4" s="1"/>
  <c r="AB32" i="4"/>
  <c r="AC32" i="4" s="1"/>
  <c r="L32" i="4" s="1"/>
  <c r="Y32" i="4"/>
  <c r="Z32" i="4" s="1"/>
  <c r="K32" i="4" s="1"/>
  <c r="V32" i="4"/>
  <c r="W32" i="4" s="1"/>
  <c r="J32" i="4" s="1"/>
  <c r="C32" i="4"/>
  <c r="AZ31" i="4"/>
  <c r="BA31" i="4" s="1"/>
  <c r="T31" i="4" s="1"/>
  <c r="AW31" i="4"/>
  <c r="AX31" i="4" s="1"/>
  <c r="S31" i="4" s="1"/>
  <c r="AT31" i="4"/>
  <c r="AU31" i="4" s="1"/>
  <c r="R31" i="4" s="1"/>
  <c r="AQ31" i="4"/>
  <c r="AR31" i="4" s="1"/>
  <c r="Q31" i="4" s="1"/>
  <c r="AO31" i="4"/>
  <c r="P31" i="4" s="1"/>
  <c r="AK31" i="4"/>
  <c r="AL31" i="4" s="1"/>
  <c r="O31" i="4" s="1"/>
  <c r="AH31" i="4"/>
  <c r="AI31" i="4" s="1"/>
  <c r="N31" i="4" s="1"/>
  <c r="AE31" i="4"/>
  <c r="AF31" i="4" s="1"/>
  <c r="M31" i="4" s="1"/>
  <c r="AB31" i="4"/>
  <c r="AC31" i="4" s="1"/>
  <c r="L31" i="4" s="1"/>
  <c r="Y31" i="4"/>
  <c r="Z31" i="4" s="1"/>
  <c r="K31" i="4" s="1"/>
  <c r="V31" i="4"/>
  <c r="W31" i="4" s="1"/>
  <c r="J31" i="4" s="1"/>
  <c r="C31" i="4"/>
  <c r="AZ30" i="4"/>
  <c r="BA30" i="4" s="1"/>
  <c r="T30" i="4" s="1"/>
  <c r="AW30" i="4"/>
  <c r="AX30" i="4" s="1"/>
  <c r="S30" i="4" s="1"/>
  <c r="AT30" i="4"/>
  <c r="AU30" i="4" s="1"/>
  <c r="R30" i="4" s="1"/>
  <c r="AQ30" i="4"/>
  <c r="AR30" i="4" s="1"/>
  <c r="Q30" i="4" s="1"/>
  <c r="AO30" i="4"/>
  <c r="P30" i="4" s="1"/>
  <c r="AK30" i="4"/>
  <c r="AL30" i="4" s="1"/>
  <c r="O30" i="4" s="1"/>
  <c r="AH30" i="4"/>
  <c r="AI30" i="4" s="1"/>
  <c r="N30" i="4" s="1"/>
  <c r="AE30" i="4"/>
  <c r="AF30" i="4" s="1"/>
  <c r="M30" i="4" s="1"/>
  <c r="AB30" i="4"/>
  <c r="AC30" i="4" s="1"/>
  <c r="L30" i="4" s="1"/>
  <c r="Y30" i="4"/>
  <c r="Z30" i="4" s="1"/>
  <c r="K30" i="4" s="1"/>
  <c r="V30" i="4"/>
  <c r="W30" i="4" s="1"/>
  <c r="J30" i="4" s="1"/>
  <c r="C30" i="4"/>
  <c r="AZ29" i="4"/>
  <c r="BA29" i="4" s="1"/>
  <c r="T29" i="4" s="1"/>
  <c r="AW29" i="4"/>
  <c r="AX29" i="4" s="1"/>
  <c r="S29" i="4" s="1"/>
  <c r="AT29" i="4"/>
  <c r="AU29" i="4" s="1"/>
  <c r="R29" i="4" s="1"/>
  <c r="AQ29" i="4"/>
  <c r="AR29" i="4" s="1"/>
  <c r="Q29" i="4" s="1"/>
  <c r="AO29" i="4"/>
  <c r="P29" i="4" s="1"/>
  <c r="AK29" i="4"/>
  <c r="AL29" i="4" s="1"/>
  <c r="O29" i="4" s="1"/>
  <c r="AH29" i="4"/>
  <c r="AI29" i="4" s="1"/>
  <c r="N29" i="4" s="1"/>
  <c r="AE29" i="4"/>
  <c r="AF29" i="4" s="1"/>
  <c r="M29" i="4" s="1"/>
  <c r="AB29" i="4"/>
  <c r="AC29" i="4" s="1"/>
  <c r="L29" i="4" s="1"/>
  <c r="Y29" i="4"/>
  <c r="Z29" i="4" s="1"/>
  <c r="K29" i="4" s="1"/>
  <c r="V29" i="4"/>
  <c r="W29" i="4" s="1"/>
  <c r="J29" i="4" s="1"/>
  <c r="C29" i="4"/>
  <c r="AZ28" i="4"/>
  <c r="BA28" i="4" s="1"/>
  <c r="T28" i="4" s="1"/>
  <c r="AW28" i="4"/>
  <c r="AX28" i="4" s="1"/>
  <c r="S28" i="4" s="1"/>
  <c r="AT28" i="4"/>
  <c r="AU28" i="4" s="1"/>
  <c r="R28" i="4" s="1"/>
  <c r="AQ28" i="4"/>
  <c r="AR28" i="4" s="1"/>
  <c r="Q28" i="4" s="1"/>
  <c r="AO28" i="4"/>
  <c r="P28" i="4" s="1"/>
  <c r="AK28" i="4"/>
  <c r="AL28" i="4" s="1"/>
  <c r="O28" i="4" s="1"/>
  <c r="AH28" i="4"/>
  <c r="AI28" i="4" s="1"/>
  <c r="N28" i="4" s="1"/>
  <c r="AE28" i="4"/>
  <c r="AF28" i="4" s="1"/>
  <c r="M28" i="4" s="1"/>
  <c r="AB28" i="4"/>
  <c r="AC28" i="4" s="1"/>
  <c r="L28" i="4" s="1"/>
  <c r="Y28" i="4"/>
  <c r="Z28" i="4" s="1"/>
  <c r="K28" i="4" s="1"/>
  <c r="V28" i="4"/>
  <c r="W28" i="4" s="1"/>
  <c r="J28" i="4" s="1"/>
  <c r="C28" i="4"/>
  <c r="AT20" i="4"/>
  <c r="AU20" i="4" s="1"/>
  <c r="R20" i="4" s="1"/>
  <c r="AQ20" i="4"/>
  <c r="AR20" i="4" s="1"/>
  <c r="Q20" i="4" s="1"/>
  <c r="AO20" i="4"/>
  <c r="P20" i="4" s="1"/>
  <c r="AK20" i="4"/>
  <c r="AL20" i="4" s="1"/>
  <c r="O20" i="4" s="1"/>
  <c r="AH20" i="4"/>
  <c r="AI20" i="4" s="1"/>
  <c r="N20" i="4" s="1"/>
  <c r="AE20" i="4"/>
  <c r="AF20" i="4" s="1"/>
  <c r="M20" i="4" s="1"/>
  <c r="AB20" i="4"/>
  <c r="AC20" i="4" s="1"/>
  <c r="L20" i="4" s="1"/>
  <c r="Y20" i="4"/>
  <c r="Z20" i="4" s="1"/>
  <c r="K20" i="4" s="1"/>
  <c r="V20" i="4"/>
  <c r="W20" i="4" s="1"/>
  <c r="J20" i="4" s="1"/>
  <c r="C20" i="4"/>
  <c r="AT27" i="4"/>
  <c r="AU27" i="4" s="1"/>
  <c r="R27" i="4" s="1"/>
  <c r="AQ27" i="4"/>
  <c r="AR27" i="4" s="1"/>
  <c r="Q27" i="4" s="1"/>
  <c r="AO27" i="4"/>
  <c r="P27" i="4" s="1"/>
  <c r="AK27" i="4"/>
  <c r="AL27" i="4" s="1"/>
  <c r="O27" i="4" s="1"/>
  <c r="AH27" i="4"/>
  <c r="AI27" i="4" s="1"/>
  <c r="N27" i="4" s="1"/>
  <c r="AE27" i="4"/>
  <c r="AF27" i="4" s="1"/>
  <c r="M27" i="4" s="1"/>
  <c r="AB27" i="4"/>
  <c r="AC27" i="4" s="1"/>
  <c r="L27" i="4" s="1"/>
  <c r="Y27" i="4"/>
  <c r="Z27" i="4" s="1"/>
  <c r="K27" i="4" s="1"/>
  <c r="V27" i="4"/>
  <c r="W27" i="4" s="1"/>
  <c r="J27" i="4" s="1"/>
  <c r="AZ25" i="4"/>
  <c r="BA25" i="4" s="1"/>
  <c r="T25" i="4" s="1"/>
  <c r="AW25" i="4"/>
  <c r="AX25" i="4" s="1"/>
  <c r="S25" i="4" s="1"/>
  <c r="AT25" i="4"/>
  <c r="AU25" i="4" s="1"/>
  <c r="R25" i="4" s="1"/>
  <c r="AQ25" i="4"/>
  <c r="AR25" i="4" s="1"/>
  <c r="Q25" i="4" s="1"/>
  <c r="AK25" i="4"/>
  <c r="AL25" i="4" s="1"/>
  <c r="O25" i="4" s="1"/>
  <c r="AH25" i="4"/>
  <c r="AI25" i="4" s="1"/>
  <c r="N25" i="4" s="1"/>
  <c r="AE25" i="4"/>
  <c r="AF25" i="4" s="1"/>
  <c r="M25" i="4" s="1"/>
  <c r="AB25" i="4"/>
  <c r="AC25" i="4" s="1"/>
  <c r="L25" i="4" s="1"/>
  <c r="Y25" i="4"/>
  <c r="Z25" i="4" s="1"/>
  <c r="K25" i="4" s="1"/>
  <c r="V25" i="4"/>
  <c r="W25" i="4" s="1"/>
  <c r="J25" i="4" s="1"/>
  <c r="C25" i="4"/>
  <c r="AZ26" i="4"/>
  <c r="BA26" i="4" s="1"/>
  <c r="T26" i="4" s="1"/>
  <c r="AW26" i="4"/>
  <c r="AX26" i="4" s="1"/>
  <c r="S26" i="4" s="1"/>
  <c r="AT26" i="4"/>
  <c r="AU26" i="4" s="1"/>
  <c r="R26" i="4" s="1"/>
  <c r="AQ26" i="4"/>
  <c r="AR26" i="4" s="1"/>
  <c r="Q26" i="4" s="1"/>
  <c r="AK26" i="4"/>
  <c r="AL26" i="4" s="1"/>
  <c r="O26" i="4" s="1"/>
  <c r="AH26" i="4"/>
  <c r="AI26" i="4" s="1"/>
  <c r="N26" i="4" s="1"/>
  <c r="AE26" i="4"/>
  <c r="AF26" i="4" s="1"/>
  <c r="M26" i="4" s="1"/>
  <c r="AB26" i="4"/>
  <c r="AC26" i="4" s="1"/>
  <c r="L26" i="4" s="1"/>
  <c r="Y26" i="4"/>
  <c r="Z26" i="4" s="1"/>
  <c r="K26" i="4" s="1"/>
  <c r="V26" i="4"/>
  <c r="W26" i="4" s="1"/>
  <c r="J26" i="4" s="1"/>
  <c r="C26" i="4"/>
  <c r="AZ24" i="4"/>
  <c r="BA24" i="4" s="1"/>
  <c r="T24" i="4" s="1"/>
  <c r="AW24" i="4"/>
  <c r="AX24" i="4" s="1"/>
  <c r="S24" i="4" s="1"/>
  <c r="AT24" i="4"/>
  <c r="AU24" i="4" s="1"/>
  <c r="R24" i="4" s="1"/>
  <c r="AQ24" i="4"/>
  <c r="AR24" i="4" s="1"/>
  <c r="Q24" i="4" s="1"/>
  <c r="AO24" i="4"/>
  <c r="P24" i="4" s="1"/>
  <c r="AE24" i="4"/>
  <c r="AF24" i="4" s="1"/>
  <c r="M24" i="4" s="1"/>
  <c r="AB24" i="4"/>
  <c r="AC24" i="4" s="1"/>
  <c r="L24" i="4" s="1"/>
  <c r="Y24" i="4"/>
  <c r="Z24" i="4" s="1"/>
  <c r="K24" i="4" s="1"/>
  <c r="V24" i="4"/>
  <c r="W24" i="4" s="1"/>
  <c r="J24" i="4" s="1"/>
  <c r="C24" i="4"/>
  <c r="AZ23" i="4"/>
  <c r="BA23" i="4" s="1"/>
  <c r="T23" i="4" s="1"/>
  <c r="AW23" i="4"/>
  <c r="AX23" i="4" s="1"/>
  <c r="S23" i="4" s="1"/>
  <c r="AT23" i="4"/>
  <c r="AU23" i="4" s="1"/>
  <c r="R23" i="4" s="1"/>
  <c r="AQ23" i="4"/>
  <c r="AR23" i="4" s="1"/>
  <c r="Q23" i="4" s="1"/>
  <c r="AO23" i="4"/>
  <c r="P23" i="4" s="1"/>
  <c r="AK23" i="4"/>
  <c r="AL23" i="4" s="1"/>
  <c r="O23" i="4" s="1"/>
  <c r="AH23" i="4"/>
  <c r="AI23" i="4" s="1"/>
  <c r="N23" i="4" s="1"/>
  <c r="AE23" i="4"/>
  <c r="AF23" i="4" s="1"/>
  <c r="M23" i="4" s="1"/>
  <c r="AB23" i="4"/>
  <c r="AC23" i="4" s="1"/>
  <c r="L23" i="4" s="1"/>
  <c r="Y23" i="4"/>
  <c r="Z23" i="4" s="1"/>
  <c r="K23" i="4" s="1"/>
  <c r="V23" i="4"/>
  <c r="W23" i="4" s="1"/>
  <c r="J23" i="4" s="1"/>
  <c r="C23" i="4"/>
  <c r="AZ22" i="4"/>
  <c r="BA22" i="4" s="1"/>
  <c r="T22" i="4" s="1"/>
  <c r="AW22" i="4"/>
  <c r="AX22" i="4" s="1"/>
  <c r="S22" i="4" s="1"/>
  <c r="AT22" i="4"/>
  <c r="AU22" i="4" s="1"/>
  <c r="R22" i="4" s="1"/>
  <c r="AQ22" i="4"/>
  <c r="AR22" i="4" s="1"/>
  <c r="Q22" i="4" s="1"/>
  <c r="AO22" i="4"/>
  <c r="P22" i="4" s="1"/>
  <c r="AE22" i="4"/>
  <c r="AF22" i="4" s="1"/>
  <c r="M22" i="4" s="1"/>
  <c r="AB22" i="4"/>
  <c r="AC22" i="4" s="1"/>
  <c r="L22" i="4" s="1"/>
  <c r="Y22" i="4"/>
  <c r="Z22" i="4" s="1"/>
  <c r="K22" i="4" s="1"/>
  <c r="V22" i="4"/>
  <c r="W22" i="4" s="1"/>
  <c r="J22" i="4" s="1"/>
  <c r="C22" i="4"/>
  <c r="AZ17" i="4"/>
  <c r="BA17" i="4" s="1"/>
  <c r="T17" i="4" s="1"/>
  <c r="AW17" i="4"/>
  <c r="AX17" i="4" s="1"/>
  <c r="S17" i="4" s="1"/>
  <c r="AO17" i="4"/>
  <c r="P17" i="4" s="1"/>
  <c r="AK17" i="4"/>
  <c r="AL17" i="4" s="1"/>
  <c r="O17" i="4" s="1"/>
  <c r="AH17" i="4"/>
  <c r="AI17" i="4" s="1"/>
  <c r="N17" i="4" s="1"/>
  <c r="AE17" i="4"/>
  <c r="AF17" i="4" s="1"/>
  <c r="M17" i="4" s="1"/>
  <c r="AB17" i="4"/>
  <c r="AC17" i="4" s="1"/>
  <c r="L17" i="4" s="1"/>
  <c r="Y17" i="4"/>
  <c r="Z17" i="4" s="1"/>
  <c r="K17" i="4" s="1"/>
  <c r="V17" i="4"/>
  <c r="W17" i="4" s="1"/>
  <c r="J17" i="4" s="1"/>
  <c r="C17" i="4"/>
  <c r="AS17" i="4" s="1"/>
  <c r="AZ21" i="4"/>
  <c r="BA21" i="4" s="1"/>
  <c r="T21" i="4" s="1"/>
  <c r="AW21" i="4"/>
  <c r="AX21" i="4" s="1"/>
  <c r="S21" i="4" s="1"/>
  <c r="AT21" i="4"/>
  <c r="AU21" i="4" s="1"/>
  <c r="R21" i="4" s="1"/>
  <c r="AQ21" i="4"/>
  <c r="AR21" i="4" s="1"/>
  <c r="Q21" i="4" s="1"/>
  <c r="AO21" i="4"/>
  <c r="P21" i="4" s="1"/>
  <c r="AK21" i="4"/>
  <c r="AL21" i="4" s="1"/>
  <c r="O21" i="4" s="1"/>
  <c r="AH21" i="4"/>
  <c r="AI21" i="4" s="1"/>
  <c r="N21" i="4" s="1"/>
  <c r="AE21" i="4"/>
  <c r="AF21" i="4" s="1"/>
  <c r="M21" i="4" s="1"/>
  <c r="AB21" i="4"/>
  <c r="AC21" i="4" s="1"/>
  <c r="L21" i="4" s="1"/>
  <c r="Y21" i="4"/>
  <c r="Z21" i="4" s="1"/>
  <c r="K21" i="4" s="1"/>
  <c r="V21" i="4"/>
  <c r="W21" i="4" s="1"/>
  <c r="J21" i="4" s="1"/>
  <c r="C21" i="4"/>
  <c r="AZ18" i="4"/>
  <c r="BA18" i="4" s="1"/>
  <c r="T18" i="4" s="1"/>
  <c r="AW18" i="4"/>
  <c r="AX18" i="4" s="1"/>
  <c r="S18" i="4" s="1"/>
  <c r="AT18" i="4"/>
  <c r="AU18" i="4" s="1"/>
  <c r="R18" i="4" s="1"/>
  <c r="AQ18" i="4"/>
  <c r="AR18" i="4" s="1"/>
  <c r="Q18" i="4" s="1"/>
  <c r="AE18" i="4"/>
  <c r="AF18" i="4" s="1"/>
  <c r="M18" i="4" s="1"/>
  <c r="AB18" i="4"/>
  <c r="AC18" i="4" s="1"/>
  <c r="L18" i="4" s="1"/>
  <c r="Y18" i="4"/>
  <c r="Z18" i="4" s="1"/>
  <c r="K18" i="4" s="1"/>
  <c r="V18" i="4"/>
  <c r="W18" i="4" s="1"/>
  <c r="J18" i="4" s="1"/>
  <c r="C18" i="4"/>
  <c r="AZ19" i="4"/>
  <c r="BA19" i="4" s="1"/>
  <c r="T19" i="4" s="1"/>
  <c r="AW19" i="4"/>
  <c r="AX19" i="4" s="1"/>
  <c r="S19" i="4" s="1"/>
  <c r="AT19" i="4"/>
  <c r="AU19" i="4" s="1"/>
  <c r="R19" i="4" s="1"/>
  <c r="AQ19" i="4"/>
  <c r="AR19" i="4" s="1"/>
  <c r="Q19" i="4" s="1"/>
  <c r="AO19" i="4"/>
  <c r="P19" i="4" s="1"/>
  <c r="AK19" i="4"/>
  <c r="AL19" i="4" s="1"/>
  <c r="O19" i="4" s="1"/>
  <c r="AH19" i="4"/>
  <c r="AI19" i="4" s="1"/>
  <c r="N19" i="4" s="1"/>
  <c r="AE19" i="4"/>
  <c r="AF19" i="4" s="1"/>
  <c r="M19" i="4" s="1"/>
  <c r="AB19" i="4"/>
  <c r="AC19" i="4" s="1"/>
  <c r="L19" i="4" s="1"/>
  <c r="Y19" i="4"/>
  <c r="Z19" i="4" s="1"/>
  <c r="K19" i="4" s="1"/>
  <c r="V19" i="4"/>
  <c r="W19" i="4" s="1"/>
  <c r="J19" i="4" s="1"/>
  <c r="C19" i="4"/>
  <c r="A165" i="9" s="1"/>
  <c r="AZ16" i="4"/>
  <c r="BA16" i="4" s="1"/>
  <c r="T16" i="4" s="1"/>
  <c r="AW16" i="4"/>
  <c r="AX16" i="4" s="1"/>
  <c r="S16" i="4" s="1"/>
  <c r="AT16" i="4"/>
  <c r="AU16" i="4" s="1"/>
  <c r="R16" i="4" s="1"/>
  <c r="AQ16" i="4"/>
  <c r="AR16" i="4" s="1"/>
  <c r="Q16" i="4" s="1"/>
  <c r="AO16" i="4"/>
  <c r="P16" i="4" s="1"/>
  <c r="AE16" i="4"/>
  <c r="AF16" i="4" s="1"/>
  <c r="M16" i="4" s="1"/>
  <c r="AB16" i="4"/>
  <c r="AC16" i="4" s="1"/>
  <c r="L16" i="4" s="1"/>
  <c r="Y16" i="4"/>
  <c r="Z16" i="4" s="1"/>
  <c r="K16" i="4" s="1"/>
  <c r="V16" i="4"/>
  <c r="W16" i="4" s="1"/>
  <c r="J16" i="4" s="1"/>
  <c r="C16" i="4"/>
  <c r="AE12" i="4"/>
  <c r="AF12" i="4" s="1"/>
  <c r="M12" i="4" s="1"/>
  <c r="AB12" i="4"/>
  <c r="AC12" i="4" s="1"/>
  <c r="L12" i="4" s="1"/>
  <c r="Y12" i="4"/>
  <c r="Z12" i="4" s="1"/>
  <c r="K12" i="4" s="1"/>
  <c r="V12" i="4"/>
  <c r="W12" i="4" s="1"/>
  <c r="J12" i="4" s="1"/>
  <c r="C12" i="4"/>
  <c r="AE13" i="4"/>
  <c r="AF13" i="4" s="1"/>
  <c r="M13" i="4" s="1"/>
  <c r="AB13" i="4"/>
  <c r="AC13" i="4" s="1"/>
  <c r="L13" i="4" s="1"/>
  <c r="Y13" i="4"/>
  <c r="Z13" i="4" s="1"/>
  <c r="K13" i="4" s="1"/>
  <c r="V13" i="4"/>
  <c r="W13" i="4" s="1"/>
  <c r="J13" i="4" s="1"/>
  <c r="C13" i="4"/>
  <c r="AT14" i="4"/>
  <c r="AU14" i="4" s="1"/>
  <c r="R14" i="4" s="1"/>
  <c r="AQ14" i="4"/>
  <c r="AR14" i="4" s="1"/>
  <c r="Q14" i="4" s="1"/>
  <c r="AO14" i="4"/>
  <c r="P14" i="4" s="1"/>
  <c r="AE14" i="4"/>
  <c r="AF14" i="4" s="1"/>
  <c r="M14" i="4" s="1"/>
  <c r="AB14" i="4"/>
  <c r="AC14" i="4" s="1"/>
  <c r="L14" i="4" s="1"/>
  <c r="Y14" i="4"/>
  <c r="Z14" i="4" s="1"/>
  <c r="K14" i="4" s="1"/>
  <c r="V14" i="4"/>
  <c r="W14" i="4" s="1"/>
  <c r="J14" i="4" s="1"/>
  <c r="C14" i="4"/>
  <c r="AZ15" i="4"/>
  <c r="BA15" i="4" s="1"/>
  <c r="T15" i="4" s="1"/>
  <c r="AW15" i="4"/>
  <c r="AX15" i="4" s="1"/>
  <c r="S15" i="4" s="1"/>
  <c r="AT15" i="4"/>
  <c r="AU15" i="4" s="1"/>
  <c r="R15" i="4" s="1"/>
  <c r="AQ15" i="4"/>
  <c r="AR15" i="4" s="1"/>
  <c r="Q15" i="4" s="1"/>
  <c r="AO15" i="4"/>
  <c r="P15" i="4" s="1"/>
  <c r="AE15" i="4"/>
  <c r="AF15" i="4" s="1"/>
  <c r="M15" i="4" s="1"/>
  <c r="AB15" i="4"/>
  <c r="AC15" i="4" s="1"/>
  <c r="L15" i="4" s="1"/>
  <c r="Y15" i="4"/>
  <c r="Z15" i="4" s="1"/>
  <c r="K15" i="4" s="1"/>
  <c r="V15" i="4"/>
  <c r="W15" i="4" s="1"/>
  <c r="J15" i="4" s="1"/>
  <c r="C15" i="4"/>
  <c r="AE11" i="4"/>
  <c r="AF11" i="4" s="1"/>
  <c r="M11" i="4" s="1"/>
  <c r="AB11" i="4"/>
  <c r="AC11" i="4" s="1"/>
  <c r="L11" i="4" s="1"/>
  <c r="Y11" i="4"/>
  <c r="Z11" i="4" s="1"/>
  <c r="K11" i="4" s="1"/>
  <c r="V11" i="4"/>
  <c r="W11" i="4" s="1"/>
  <c r="J11" i="4" s="1"/>
  <c r="C11" i="4"/>
  <c r="AE9" i="4"/>
  <c r="AF9" i="4" s="1"/>
  <c r="M9" i="4" s="1"/>
  <c r="AB9" i="4"/>
  <c r="AC9" i="4" s="1"/>
  <c r="L9" i="4" s="1"/>
  <c r="Y9" i="4"/>
  <c r="Z9" i="4" s="1"/>
  <c r="K9" i="4" s="1"/>
  <c r="V9" i="4"/>
  <c r="W9" i="4" s="1"/>
  <c r="J9" i="4" s="1"/>
  <c r="C9" i="4"/>
  <c r="AZ10" i="4"/>
  <c r="BA10" i="4" s="1"/>
  <c r="T10" i="4" s="1"/>
  <c r="AW10" i="4"/>
  <c r="AX10" i="4" s="1"/>
  <c r="S10" i="4" s="1"/>
  <c r="AE10" i="4"/>
  <c r="AF10" i="4" s="1"/>
  <c r="M10" i="4" s="1"/>
  <c r="AB10" i="4"/>
  <c r="AC10" i="4" s="1"/>
  <c r="L10" i="4" s="1"/>
  <c r="Y10" i="4"/>
  <c r="Z10" i="4" s="1"/>
  <c r="K10" i="4" s="1"/>
  <c r="V10" i="4"/>
  <c r="W10" i="4" s="1"/>
  <c r="J10" i="4" s="1"/>
  <c r="C10" i="4"/>
  <c r="AZ8" i="4"/>
  <c r="BA8" i="4" s="1"/>
  <c r="T8" i="4" s="1"/>
  <c r="AW8" i="4"/>
  <c r="AX8" i="4" s="1"/>
  <c r="S8" i="4" s="1"/>
  <c r="AO8" i="4"/>
  <c r="P8" i="4" s="1"/>
  <c r="AE8" i="4"/>
  <c r="AF8" i="4" s="1"/>
  <c r="M8" i="4" s="1"/>
  <c r="AB8" i="4"/>
  <c r="AC8" i="4" s="1"/>
  <c r="L8" i="4" s="1"/>
  <c r="Y8" i="4"/>
  <c r="Z8" i="4" s="1"/>
  <c r="K8" i="4" s="1"/>
  <c r="V8" i="4"/>
  <c r="W8" i="4" s="1"/>
  <c r="J8" i="4" s="1"/>
  <c r="C8" i="4"/>
  <c r="AO7" i="4"/>
  <c r="P7" i="4" s="1"/>
  <c r="AE7" i="4"/>
  <c r="AF7" i="4" s="1"/>
  <c r="M7" i="4" s="1"/>
  <c r="AB7" i="4"/>
  <c r="AC7" i="4" s="1"/>
  <c r="L7" i="4" s="1"/>
  <c r="Y7" i="4"/>
  <c r="Z7" i="4" s="1"/>
  <c r="K7" i="4" s="1"/>
  <c r="V7" i="4"/>
  <c r="W7" i="4" s="1"/>
  <c r="J7" i="4" s="1"/>
  <c r="C7" i="4"/>
  <c r="AE6" i="4"/>
  <c r="AF6" i="4" s="1"/>
  <c r="M6" i="4" s="1"/>
  <c r="AB6" i="4"/>
  <c r="AC6" i="4" s="1"/>
  <c r="L6" i="4" s="1"/>
  <c r="Y6" i="4"/>
  <c r="Z6" i="4" s="1"/>
  <c r="K6" i="4" s="1"/>
  <c r="V6" i="4"/>
  <c r="W6" i="4" s="1"/>
  <c r="J6" i="4" s="1"/>
  <c r="C6" i="4"/>
  <c r="AO5" i="4"/>
  <c r="P5" i="4" s="1"/>
  <c r="AE5" i="4"/>
  <c r="AF5" i="4" s="1"/>
  <c r="M5" i="4" s="1"/>
  <c r="AB5" i="4"/>
  <c r="AC5" i="4" s="1"/>
  <c r="L5" i="4" s="1"/>
  <c r="Y5" i="4"/>
  <c r="Z5" i="4" s="1"/>
  <c r="K5" i="4" s="1"/>
  <c r="V5" i="4"/>
  <c r="W5" i="4" s="1"/>
  <c r="J5" i="4" s="1"/>
  <c r="C5" i="4"/>
  <c r="AE4" i="4"/>
  <c r="AF4" i="4" s="1"/>
  <c r="M4" i="4" s="1"/>
  <c r="AB4" i="4"/>
  <c r="AC4" i="4" s="1"/>
  <c r="L4" i="4" s="1"/>
  <c r="Y4" i="4"/>
  <c r="Z4" i="4" s="1"/>
  <c r="K4" i="4" s="1"/>
  <c r="V4" i="4"/>
  <c r="W4" i="4" s="1"/>
  <c r="J4" i="4" s="1"/>
  <c r="C4" i="4"/>
  <c r="AZ32" i="3"/>
  <c r="BA32" i="3" s="1"/>
  <c r="T32" i="3" s="1"/>
  <c r="AW32" i="3"/>
  <c r="AX32" i="3" s="1"/>
  <c r="S32" i="3" s="1"/>
  <c r="AT32" i="3"/>
  <c r="AU32" i="3" s="1"/>
  <c r="R32" i="3" s="1"/>
  <c r="AQ32" i="3"/>
  <c r="AR32" i="3" s="1"/>
  <c r="Q32" i="3" s="1"/>
  <c r="AO32" i="3"/>
  <c r="P32" i="3" s="1"/>
  <c r="AK32" i="3"/>
  <c r="AL32" i="3" s="1"/>
  <c r="O32" i="3" s="1"/>
  <c r="AH32" i="3"/>
  <c r="AI32" i="3" s="1"/>
  <c r="N32" i="3" s="1"/>
  <c r="AE32" i="3"/>
  <c r="AF32" i="3" s="1"/>
  <c r="M32" i="3" s="1"/>
  <c r="AB32" i="3"/>
  <c r="AC32" i="3" s="1"/>
  <c r="L32" i="3" s="1"/>
  <c r="Y32" i="3"/>
  <c r="Z32" i="3" s="1"/>
  <c r="V32" i="3"/>
  <c r="W32" i="3" s="1"/>
  <c r="J32" i="3" s="1"/>
  <c r="K32" i="3"/>
  <c r="BA31" i="3"/>
  <c r="T31" i="3" s="1"/>
  <c r="AZ31" i="3"/>
  <c r="AW31" i="3"/>
  <c r="AX31" i="3" s="1"/>
  <c r="S31" i="3" s="1"/>
  <c r="AT31" i="3"/>
  <c r="AU31" i="3" s="1"/>
  <c r="R31" i="3" s="1"/>
  <c r="AQ31" i="3"/>
  <c r="AR31" i="3" s="1"/>
  <c r="Q31" i="3" s="1"/>
  <c r="AO31" i="3"/>
  <c r="P31" i="3" s="1"/>
  <c r="AK31" i="3"/>
  <c r="AL31" i="3" s="1"/>
  <c r="O31" i="3" s="1"/>
  <c r="AH31" i="3"/>
  <c r="AI31" i="3" s="1"/>
  <c r="N31" i="3" s="1"/>
  <c r="AE31" i="3"/>
  <c r="AF31" i="3" s="1"/>
  <c r="M31" i="3" s="1"/>
  <c r="AB31" i="3"/>
  <c r="AC31" i="3" s="1"/>
  <c r="L31" i="3" s="1"/>
  <c r="Y31" i="3"/>
  <c r="Z31" i="3" s="1"/>
  <c r="K31" i="3" s="1"/>
  <c r="V31" i="3"/>
  <c r="W31" i="3" s="1"/>
  <c r="J31" i="3" s="1"/>
  <c r="AZ30" i="3"/>
  <c r="BA30" i="3" s="1"/>
  <c r="T30" i="3" s="1"/>
  <c r="AW30" i="3"/>
  <c r="AX30" i="3" s="1"/>
  <c r="S30" i="3" s="1"/>
  <c r="AT30" i="3"/>
  <c r="AU30" i="3" s="1"/>
  <c r="R30" i="3" s="1"/>
  <c r="AQ30" i="3"/>
  <c r="AR30" i="3" s="1"/>
  <c r="Q30" i="3" s="1"/>
  <c r="AO30" i="3"/>
  <c r="P30" i="3" s="1"/>
  <c r="AK30" i="3"/>
  <c r="AL30" i="3" s="1"/>
  <c r="O30" i="3" s="1"/>
  <c r="AH30" i="3"/>
  <c r="AI30" i="3" s="1"/>
  <c r="N30" i="3" s="1"/>
  <c r="AE30" i="3"/>
  <c r="AF30" i="3" s="1"/>
  <c r="M30" i="3" s="1"/>
  <c r="AB30" i="3"/>
  <c r="AC30" i="3" s="1"/>
  <c r="L30" i="3" s="1"/>
  <c r="Y30" i="3"/>
  <c r="Z30" i="3" s="1"/>
  <c r="K30" i="3" s="1"/>
  <c r="V30" i="3"/>
  <c r="W30" i="3" s="1"/>
  <c r="J30" i="3" s="1"/>
  <c r="AZ29" i="3"/>
  <c r="BA29" i="3" s="1"/>
  <c r="T29" i="3" s="1"/>
  <c r="AW29" i="3"/>
  <c r="AX29" i="3" s="1"/>
  <c r="S29" i="3" s="1"/>
  <c r="AT29" i="3"/>
  <c r="AU29" i="3" s="1"/>
  <c r="R29" i="3" s="1"/>
  <c r="AQ29" i="3"/>
  <c r="AR29" i="3" s="1"/>
  <c r="Q29" i="3" s="1"/>
  <c r="AO29" i="3"/>
  <c r="P29" i="3" s="1"/>
  <c r="AK29" i="3"/>
  <c r="AL29" i="3" s="1"/>
  <c r="O29" i="3" s="1"/>
  <c r="AH29" i="3"/>
  <c r="AI29" i="3" s="1"/>
  <c r="N29" i="3" s="1"/>
  <c r="AE29" i="3"/>
  <c r="AF29" i="3" s="1"/>
  <c r="M29" i="3" s="1"/>
  <c r="AB29" i="3"/>
  <c r="AC29" i="3" s="1"/>
  <c r="L29" i="3" s="1"/>
  <c r="Y29" i="3"/>
  <c r="Z29" i="3" s="1"/>
  <c r="K29" i="3" s="1"/>
  <c r="V29" i="3"/>
  <c r="W29" i="3" s="1"/>
  <c r="J29" i="3" s="1"/>
  <c r="AZ28" i="3"/>
  <c r="BA28" i="3" s="1"/>
  <c r="T28" i="3" s="1"/>
  <c r="AW28" i="3"/>
  <c r="AX28" i="3" s="1"/>
  <c r="S28" i="3" s="1"/>
  <c r="AT28" i="3"/>
  <c r="AU28" i="3" s="1"/>
  <c r="R28" i="3" s="1"/>
  <c r="AQ28" i="3"/>
  <c r="AR28" i="3" s="1"/>
  <c r="Q28" i="3" s="1"/>
  <c r="AO28" i="3"/>
  <c r="P28" i="3" s="1"/>
  <c r="AK28" i="3"/>
  <c r="AL28" i="3" s="1"/>
  <c r="O28" i="3" s="1"/>
  <c r="AH28" i="3"/>
  <c r="AI28" i="3" s="1"/>
  <c r="N28" i="3" s="1"/>
  <c r="AE28" i="3"/>
  <c r="AF28" i="3" s="1"/>
  <c r="M28" i="3" s="1"/>
  <c r="AB28" i="3"/>
  <c r="AC28" i="3" s="1"/>
  <c r="L28" i="3" s="1"/>
  <c r="Y28" i="3"/>
  <c r="Z28" i="3" s="1"/>
  <c r="K28" i="3" s="1"/>
  <c r="V28" i="3"/>
  <c r="W28" i="3" s="1"/>
  <c r="J28" i="3" s="1"/>
  <c r="AZ27" i="3"/>
  <c r="BA27" i="3" s="1"/>
  <c r="T27" i="3" s="1"/>
  <c r="AW27" i="3"/>
  <c r="AX27" i="3" s="1"/>
  <c r="S27" i="3" s="1"/>
  <c r="AT27" i="3"/>
  <c r="AU27" i="3" s="1"/>
  <c r="R27" i="3" s="1"/>
  <c r="AQ27" i="3"/>
  <c r="AR27" i="3" s="1"/>
  <c r="Q27" i="3" s="1"/>
  <c r="AO27" i="3"/>
  <c r="P27" i="3" s="1"/>
  <c r="AK27" i="3"/>
  <c r="AL27" i="3" s="1"/>
  <c r="O27" i="3" s="1"/>
  <c r="AH27" i="3"/>
  <c r="AI27" i="3" s="1"/>
  <c r="N27" i="3" s="1"/>
  <c r="AE27" i="3"/>
  <c r="AF27" i="3" s="1"/>
  <c r="M27" i="3" s="1"/>
  <c r="AB27" i="3"/>
  <c r="AC27" i="3" s="1"/>
  <c r="L27" i="3" s="1"/>
  <c r="Y27" i="3"/>
  <c r="Z27" i="3" s="1"/>
  <c r="K27" i="3" s="1"/>
  <c r="V27" i="3"/>
  <c r="W27" i="3" s="1"/>
  <c r="J27" i="3" s="1"/>
  <c r="AZ15" i="3"/>
  <c r="BA15" i="3" s="1"/>
  <c r="T15" i="3" s="1"/>
  <c r="AW15" i="3"/>
  <c r="AX15" i="3" s="1"/>
  <c r="S15" i="3" s="1"/>
  <c r="AO15" i="3"/>
  <c r="P15" i="3" s="1"/>
  <c r="AK15" i="3"/>
  <c r="AL15" i="3" s="1"/>
  <c r="O15" i="3" s="1"/>
  <c r="AH15" i="3"/>
  <c r="AI15" i="3" s="1"/>
  <c r="N15" i="3" s="1"/>
  <c r="AE15" i="3"/>
  <c r="AF15" i="3" s="1"/>
  <c r="M15" i="3" s="1"/>
  <c r="AB15" i="3"/>
  <c r="AC15" i="3" s="1"/>
  <c r="L15" i="3" s="1"/>
  <c r="Y15" i="3"/>
  <c r="Z15" i="3" s="1"/>
  <c r="K15" i="3" s="1"/>
  <c r="V15" i="3"/>
  <c r="W15" i="3" s="1"/>
  <c r="J15" i="3" s="1"/>
  <c r="AZ16" i="3"/>
  <c r="BA16" i="3" s="1"/>
  <c r="T16" i="3" s="1"/>
  <c r="AW16" i="3"/>
  <c r="AX16" i="3" s="1"/>
  <c r="S16" i="3" s="1"/>
  <c r="AO16" i="3"/>
  <c r="P16" i="3" s="1"/>
  <c r="AK16" i="3"/>
  <c r="AL16" i="3" s="1"/>
  <c r="O16" i="3" s="1"/>
  <c r="AH16" i="3"/>
  <c r="AI16" i="3" s="1"/>
  <c r="N16" i="3" s="1"/>
  <c r="AE16" i="3"/>
  <c r="AF16" i="3" s="1"/>
  <c r="M16" i="3" s="1"/>
  <c r="AB16" i="3"/>
  <c r="AC16" i="3" s="1"/>
  <c r="L16" i="3" s="1"/>
  <c r="Y16" i="3"/>
  <c r="Z16" i="3" s="1"/>
  <c r="K16" i="3" s="1"/>
  <c r="W16" i="3"/>
  <c r="J16" i="3" s="1"/>
  <c r="V16" i="3"/>
  <c r="AZ26" i="3"/>
  <c r="BA26" i="3" s="1"/>
  <c r="T26" i="3" s="1"/>
  <c r="AW26" i="3"/>
  <c r="AX26" i="3" s="1"/>
  <c r="S26" i="3" s="1"/>
  <c r="AT26" i="3"/>
  <c r="AU26" i="3" s="1"/>
  <c r="R26" i="3" s="1"/>
  <c r="AQ26" i="3"/>
  <c r="AR26" i="3" s="1"/>
  <c r="Q26" i="3" s="1"/>
  <c r="AK26" i="3"/>
  <c r="AL26" i="3" s="1"/>
  <c r="O26" i="3" s="1"/>
  <c r="AH26" i="3"/>
  <c r="AI26" i="3" s="1"/>
  <c r="N26" i="3" s="1"/>
  <c r="AE26" i="3"/>
  <c r="AF26" i="3" s="1"/>
  <c r="M26" i="3" s="1"/>
  <c r="AB26" i="3"/>
  <c r="AC26" i="3" s="1"/>
  <c r="L26" i="3" s="1"/>
  <c r="Y26" i="3"/>
  <c r="Z26" i="3" s="1"/>
  <c r="K26" i="3" s="1"/>
  <c r="V26" i="3"/>
  <c r="W26" i="3" s="1"/>
  <c r="J26" i="3" s="1"/>
  <c r="AZ25" i="3"/>
  <c r="BA25" i="3" s="1"/>
  <c r="T25" i="3" s="1"/>
  <c r="AW25" i="3"/>
  <c r="AX25" i="3" s="1"/>
  <c r="S25" i="3" s="1"/>
  <c r="AT25" i="3"/>
  <c r="AU25" i="3" s="1"/>
  <c r="R25" i="3" s="1"/>
  <c r="AQ25" i="3"/>
  <c r="AR25" i="3" s="1"/>
  <c r="Q25" i="3" s="1"/>
  <c r="AK25" i="3"/>
  <c r="AL25" i="3" s="1"/>
  <c r="O25" i="3" s="1"/>
  <c r="AH25" i="3"/>
  <c r="AI25" i="3" s="1"/>
  <c r="N25" i="3" s="1"/>
  <c r="AE25" i="3"/>
  <c r="AF25" i="3" s="1"/>
  <c r="M25" i="3" s="1"/>
  <c r="AB25" i="3"/>
  <c r="AC25" i="3" s="1"/>
  <c r="L25" i="3" s="1"/>
  <c r="Y25" i="3"/>
  <c r="Z25" i="3" s="1"/>
  <c r="K25" i="3" s="1"/>
  <c r="V25" i="3"/>
  <c r="W25" i="3" s="1"/>
  <c r="J25" i="3" s="1"/>
  <c r="AZ24" i="3"/>
  <c r="BA24" i="3" s="1"/>
  <c r="T24" i="3" s="1"/>
  <c r="AW24" i="3"/>
  <c r="AX24" i="3" s="1"/>
  <c r="S24" i="3" s="1"/>
  <c r="AT24" i="3"/>
  <c r="AU24" i="3" s="1"/>
  <c r="R24" i="3" s="1"/>
  <c r="AQ24" i="3"/>
  <c r="AR24" i="3" s="1"/>
  <c r="Q24" i="3" s="1"/>
  <c r="AO24" i="3"/>
  <c r="P24" i="3" s="1"/>
  <c r="AK24" i="3"/>
  <c r="AL24" i="3" s="1"/>
  <c r="O24" i="3" s="1"/>
  <c r="AH24" i="3"/>
  <c r="AI24" i="3" s="1"/>
  <c r="N24" i="3" s="1"/>
  <c r="AE24" i="3"/>
  <c r="AF24" i="3" s="1"/>
  <c r="M24" i="3" s="1"/>
  <c r="AB24" i="3"/>
  <c r="AC24" i="3" s="1"/>
  <c r="L24" i="3" s="1"/>
  <c r="Y24" i="3"/>
  <c r="Z24" i="3" s="1"/>
  <c r="K24" i="3" s="1"/>
  <c r="V24" i="3"/>
  <c r="W24" i="3" s="1"/>
  <c r="J24" i="3" s="1"/>
  <c r="C24" i="3"/>
  <c r="AZ23" i="3"/>
  <c r="BA23" i="3" s="1"/>
  <c r="T23" i="3" s="1"/>
  <c r="AW23" i="3"/>
  <c r="AX23" i="3" s="1"/>
  <c r="S23" i="3" s="1"/>
  <c r="AT23" i="3"/>
  <c r="AU23" i="3" s="1"/>
  <c r="R23" i="3" s="1"/>
  <c r="AQ23" i="3"/>
  <c r="AR23" i="3" s="1"/>
  <c r="Q23" i="3" s="1"/>
  <c r="AO23" i="3"/>
  <c r="P23" i="3" s="1"/>
  <c r="AK23" i="3"/>
  <c r="AL23" i="3" s="1"/>
  <c r="O23" i="3" s="1"/>
  <c r="AH23" i="3"/>
  <c r="AI23" i="3" s="1"/>
  <c r="N23" i="3" s="1"/>
  <c r="AE23" i="3"/>
  <c r="AF23" i="3" s="1"/>
  <c r="M23" i="3" s="1"/>
  <c r="AB23" i="3"/>
  <c r="AC23" i="3" s="1"/>
  <c r="L23" i="3" s="1"/>
  <c r="Y23" i="3"/>
  <c r="Z23" i="3" s="1"/>
  <c r="K23" i="3" s="1"/>
  <c r="V23" i="3"/>
  <c r="W23" i="3" s="1"/>
  <c r="J23" i="3" s="1"/>
  <c r="C23" i="3"/>
  <c r="AZ13" i="3"/>
  <c r="BA13" i="3" s="1"/>
  <c r="T13" i="3" s="1"/>
  <c r="AW13" i="3"/>
  <c r="AX13" i="3" s="1"/>
  <c r="S13" i="3" s="1"/>
  <c r="AT13" i="3"/>
  <c r="AU13" i="3" s="1"/>
  <c r="R13" i="3" s="1"/>
  <c r="AQ13" i="3"/>
  <c r="AR13" i="3" s="1"/>
  <c r="Q13" i="3" s="1"/>
  <c r="AK13" i="3"/>
  <c r="AL13" i="3" s="1"/>
  <c r="O13" i="3" s="1"/>
  <c r="AH13" i="3"/>
  <c r="AI13" i="3" s="1"/>
  <c r="N13" i="3" s="1"/>
  <c r="AE13" i="3"/>
  <c r="AF13" i="3" s="1"/>
  <c r="M13" i="3" s="1"/>
  <c r="AB13" i="3"/>
  <c r="AC13" i="3" s="1"/>
  <c r="L13" i="3" s="1"/>
  <c r="Y13" i="3"/>
  <c r="Z13" i="3" s="1"/>
  <c r="K13" i="3" s="1"/>
  <c r="V13" i="3"/>
  <c r="W13" i="3" s="1"/>
  <c r="J13" i="3" s="1"/>
  <c r="C13" i="3"/>
  <c r="AZ22" i="3"/>
  <c r="BA22" i="3" s="1"/>
  <c r="T22" i="3" s="1"/>
  <c r="AW22" i="3"/>
  <c r="AX22" i="3" s="1"/>
  <c r="S22" i="3" s="1"/>
  <c r="AT22" i="3"/>
  <c r="AU22" i="3" s="1"/>
  <c r="R22" i="3" s="1"/>
  <c r="AQ22" i="3"/>
  <c r="AR22" i="3" s="1"/>
  <c r="Q22" i="3" s="1"/>
  <c r="AO22" i="3"/>
  <c r="P22" i="3" s="1"/>
  <c r="AK22" i="3"/>
  <c r="AL22" i="3" s="1"/>
  <c r="O22" i="3" s="1"/>
  <c r="AH22" i="3"/>
  <c r="AI22" i="3" s="1"/>
  <c r="N22" i="3" s="1"/>
  <c r="AE22" i="3"/>
  <c r="AF22" i="3" s="1"/>
  <c r="M22" i="3" s="1"/>
  <c r="AB22" i="3"/>
  <c r="AC22" i="3" s="1"/>
  <c r="L22" i="3" s="1"/>
  <c r="Y22" i="3"/>
  <c r="Z22" i="3" s="1"/>
  <c r="K22" i="3" s="1"/>
  <c r="V22" i="3"/>
  <c r="W22" i="3" s="1"/>
  <c r="J22" i="3" s="1"/>
  <c r="C22" i="3"/>
  <c r="AZ21" i="3"/>
  <c r="BA21" i="3" s="1"/>
  <c r="T21" i="3" s="1"/>
  <c r="AW21" i="3"/>
  <c r="AX21" i="3" s="1"/>
  <c r="S21" i="3" s="1"/>
  <c r="AT21" i="3"/>
  <c r="AU21" i="3" s="1"/>
  <c r="R21" i="3" s="1"/>
  <c r="AQ21" i="3"/>
  <c r="AR21" i="3" s="1"/>
  <c r="Q21" i="3" s="1"/>
  <c r="AO21" i="3"/>
  <c r="P21" i="3" s="1"/>
  <c r="AK21" i="3"/>
  <c r="AL21" i="3" s="1"/>
  <c r="O21" i="3" s="1"/>
  <c r="AH21" i="3"/>
  <c r="AI21" i="3" s="1"/>
  <c r="N21" i="3" s="1"/>
  <c r="AE21" i="3"/>
  <c r="AF21" i="3" s="1"/>
  <c r="M21" i="3" s="1"/>
  <c r="AB21" i="3"/>
  <c r="AC21" i="3" s="1"/>
  <c r="L21" i="3" s="1"/>
  <c r="Y21" i="3"/>
  <c r="Z21" i="3" s="1"/>
  <c r="K21" i="3" s="1"/>
  <c r="V21" i="3"/>
  <c r="W21" i="3" s="1"/>
  <c r="J21" i="3" s="1"/>
  <c r="C21" i="3"/>
  <c r="AZ20" i="3"/>
  <c r="BA20" i="3" s="1"/>
  <c r="T20" i="3" s="1"/>
  <c r="AW20" i="3"/>
  <c r="AX20" i="3" s="1"/>
  <c r="S20" i="3" s="1"/>
  <c r="AT20" i="3"/>
  <c r="AU20" i="3" s="1"/>
  <c r="R20" i="3" s="1"/>
  <c r="AQ20" i="3"/>
  <c r="AR20" i="3" s="1"/>
  <c r="Q20" i="3" s="1"/>
  <c r="AO20" i="3"/>
  <c r="P20" i="3" s="1"/>
  <c r="AK20" i="3"/>
  <c r="AL20" i="3" s="1"/>
  <c r="O20" i="3" s="1"/>
  <c r="AH20" i="3"/>
  <c r="AI20" i="3" s="1"/>
  <c r="N20" i="3" s="1"/>
  <c r="AE20" i="3"/>
  <c r="AF20" i="3" s="1"/>
  <c r="M20" i="3" s="1"/>
  <c r="AB20" i="3"/>
  <c r="AC20" i="3" s="1"/>
  <c r="L20" i="3" s="1"/>
  <c r="Y20" i="3"/>
  <c r="Z20" i="3" s="1"/>
  <c r="K20" i="3" s="1"/>
  <c r="V20" i="3"/>
  <c r="W20" i="3" s="1"/>
  <c r="J20" i="3" s="1"/>
  <c r="C20" i="3"/>
  <c r="AZ19" i="3"/>
  <c r="BA19" i="3" s="1"/>
  <c r="T19" i="3" s="1"/>
  <c r="AW19" i="3"/>
  <c r="AX19" i="3" s="1"/>
  <c r="S19" i="3" s="1"/>
  <c r="AT19" i="3"/>
  <c r="AU19" i="3" s="1"/>
  <c r="R19" i="3" s="1"/>
  <c r="AQ19" i="3"/>
  <c r="AR19" i="3" s="1"/>
  <c r="Q19" i="3" s="1"/>
  <c r="AO19" i="3"/>
  <c r="P19" i="3" s="1"/>
  <c r="AK19" i="3"/>
  <c r="AL19" i="3" s="1"/>
  <c r="O19" i="3" s="1"/>
  <c r="AH19" i="3"/>
  <c r="AI19" i="3" s="1"/>
  <c r="N19" i="3" s="1"/>
  <c r="AE19" i="3"/>
  <c r="AF19" i="3" s="1"/>
  <c r="M19" i="3" s="1"/>
  <c r="AB19" i="3"/>
  <c r="AC19" i="3" s="1"/>
  <c r="L19" i="3" s="1"/>
  <c r="Y19" i="3"/>
  <c r="Z19" i="3" s="1"/>
  <c r="K19" i="3" s="1"/>
  <c r="V19" i="3"/>
  <c r="W19" i="3" s="1"/>
  <c r="J19" i="3" s="1"/>
  <c r="C19" i="3"/>
  <c r="AZ18" i="3"/>
  <c r="BA18" i="3" s="1"/>
  <c r="T18" i="3" s="1"/>
  <c r="AW18" i="3"/>
  <c r="AX18" i="3" s="1"/>
  <c r="S18" i="3" s="1"/>
  <c r="AT18" i="3"/>
  <c r="AU18" i="3" s="1"/>
  <c r="R18" i="3" s="1"/>
  <c r="AQ18" i="3"/>
  <c r="AR18" i="3" s="1"/>
  <c r="Q18" i="3" s="1"/>
  <c r="AO18" i="3"/>
  <c r="P18" i="3" s="1"/>
  <c r="AK18" i="3"/>
  <c r="AL18" i="3" s="1"/>
  <c r="O18" i="3" s="1"/>
  <c r="AH18" i="3"/>
  <c r="AI18" i="3" s="1"/>
  <c r="N18" i="3" s="1"/>
  <c r="AE18" i="3"/>
  <c r="AF18" i="3" s="1"/>
  <c r="M18" i="3" s="1"/>
  <c r="AB18" i="3"/>
  <c r="AC18" i="3" s="1"/>
  <c r="L18" i="3" s="1"/>
  <c r="Y18" i="3"/>
  <c r="Z18" i="3" s="1"/>
  <c r="K18" i="3" s="1"/>
  <c r="V18" i="3"/>
  <c r="W18" i="3" s="1"/>
  <c r="J18" i="3" s="1"/>
  <c r="C18" i="3"/>
  <c r="A113" i="9" s="1"/>
  <c r="AT12" i="3"/>
  <c r="AU12" i="3" s="1"/>
  <c r="R12" i="3" s="1"/>
  <c r="AQ12" i="3"/>
  <c r="AR12" i="3" s="1"/>
  <c r="Q12" i="3" s="1"/>
  <c r="AK12" i="3"/>
  <c r="AL12" i="3" s="1"/>
  <c r="O12" i="3" s="1"/>
  <c r="AH12" i="3"/>
  <c r="AI12" i="3" s="1"/>
  <c r="N12" i="3" s="1"/>
  <c r="AE12" i="3"/>
  <c r="AF12" i="3" s="1"/>
  <c r="M12" i="3" s="1"/>
  <c r="AB12" i="3"/>
  <c r="AC12" i="3" s="1"/>
  <c r="L12" i="3" s="1"/>
  <c r="Y12" i="3"/>
  <c r="Z12" i="3" s="1"/>
  <c r="K12" i="3" s="1"/>
  <c r="V12" i="3"/>
  <c r="W12" i="3" s="1"/>
  <c r="J12" i="3" s="1"/>
  <c r="C12" i="3"/>
  <c r="AZ17" i="3"/>
  <c r="BA17" i="3" s="1"/>
  <c r="T17" i="3" s="1"/>
  <c r="AW17" i="3"/>
  <c r="AX17" i="3" s="1"/>
  <c r="S17" i="3" s="1"/>
  <c r="AT17" i="3"/>
  <c r="AU17" i="3" s="1"/>
  <c r="R17" i="3" s="1"/>
  <c r="AQ17" i="3"/>
  <c r="AR17" i="3" s="1"/>
  <c r="Q17" i="3" s="1"/>
  <c r="AO17" i="3"/>
  <c r="P17" i="3" s="1"/>
  <c r="AK17" i="3"/>
  <c r="AL17" i="3" s="1"/>
  <c r="O17" i="3" s="1"/>
  <c r="AH17" i="3"/>
  <c r="AI17" i="3" s="1"/>
  <c r="N17" i="3" s="1"/>
  <c r="AE17" i="3"/>
  <c r="AF17" i="3" s="1"/>
  <c r="M17" i="3" s="1"/>
  <c r="AB17" i="3"/>
  <c r="AC17" i="3" s="1"/>
  <c r="L17" i="3" s="1"/>
  <c r="Y17" i="3"/>
  <c r="Z17" i="3" s="1"/>
  <c r="K17" i="3" s="1"/>
  <c r="V17" i="3"/>
  <c r="W17" i="3" s="1"/>
  <c r="J17" i="3" s="1"/>
  <c r="C17" i="3"/>
  <c r="A112" i="9" s="1"/>
  <c r="AZ14" i="3"/>
  <c r="BA14" i="3" s="1"/>
  <c r="T14" i="3" s="1"/>
  <c r="AW14" i="3"/>
  <c r="AX14" i="3" s="1"/>
  <c r="S14" i="3" s="1"/>
  <c r="AT14" i="3"/>
  <c r="AU14" i="3" s="1"/>
  <c r="R14" i="3" s="1"/>
  <c r="AQ14" i="3"/>
  <c r="AR14" i="3" s="1"/>
  <c r="Q14" i="3" s="1"/>
  <c r="AO14" i="3"/>
  <c r="P14" i="3" s="1"/>
  <c r="AK14" i="3"/>
  <c r="AL14" i="3" s="1"/>
  <c r="O14" i="3" s="1"/>
  <c r="AH14" i="3"/>
  <c r="AI14" i="3" s="1"/>
  <c r="N14" i="3" s="1"/>
  <c r="AF14" i="3"/>
  <c r="M14" i="3" s="1"/>
  <c r="AE14" i="3"/>
  <c r="AB14" i="3"/>
  <c r="AC14" i="3" s="1"/>
  <c r="L14" i="3" s="1"/>
  <c r="Y14" i="3"/>
  <c r="Z14" i="3" s="1"/>
  <c r="K14" i="3" s="1"/>
  <c r="V14" i="3"/>
  <c r="W14" i="3" s="1"/>
  <c r="J14" i="3" s="1"/>
  <c r="C14" i="3"/>
  <c r="A111" i="9" s="1"/>
  <c r="AO9" i="3"/>
  <c r="P9" i="3" s="1"/>
  <c r="AK9" i="3"/>
  <c r="AL9" i="3" s="1"/>
  <c r="O9" i="3" s="1"/>
  <c r="AH9" i="3"/>
  <c r="AI9" i="3" s="1"/>
  <c r="N9" i="3" s="1"/>
  <c r="AE9" i="3"/>
  <c r="AF9" i="3" s="1"/>
  <c r="M9" i="3" s="1"/>
  <c r="AB9" i="3"/>
  <c r="AC9" i="3" s="1"/>
  <c r="L9" i="3" s="1"/>
  <c r="Y9" i="3"/>
  <c r="Z9" i="3" s="1"/>
  <c r="K9" i="3" s="1"/>
  <c r="V9" i="3"/>
  <c r="W9" i="3" s="1"/>
  <c r="J9" i="3" s="1"/>
  <c r="C9" i="3"/>
  <c r="AK7" i="3"/>
  <c r="AL7" i="3" s="1"/>
  <c r="O7" i="3" s="1"/>
  <c r="AH7" i="3"/>
  <c r="AI7" i="3" s="1"/>
  <c r="N7" i="3" s="1"/>
  <c r="AE7" i="3"/>
  <c r="AF7" i="3" s="1"/>
  <c r="M7" i="3" s="1"/>
  <c r="AB7" i="3"/>
  <c r="AC7" i="3" s="1"/>
  <c r="L7" i="3" s="1"/>
  <c r="Y7" i="3"/>
  <c r="Z7" i="3" s="1"/>
  <c r="K7" i="3" s="1"/>
  <c r="V7" i="3"/>
  <c r="W7" i="3" s="1"/>
  <c r="J7" i="3" s="1"/>
  <c r="C7" i="3"/>
  <c r="AE6" i="3"/>
  <c r="AF6" i="3" s="1"/>
  <c r="M6" i="3" s="1"/>
  <c r="AB6" i="3"/>
  <c r="AC6" i="3" s="1"/>
  <c r="L6" i="3" s="1"/>
  <c r="Y6" i="3"/>
  <c r="Z6" i="3" s="1"/>
  <c r="K6" i="3" s="1"/>
  <c r="V6" i="3"/>
  <c r="W6" i="3" s="1"/>
  <c r="J6" i="3"/>
  <c r="C6" i="3"/>
  <c r="AZ10" i="3"/>
  <c r="BA10" i="3" s="1"/>
  <c r="T10" i="3" s="1"/>
  <c r="AW10" i="3"/>
  <c r="AX10" i="3" s="1"/>
  <c r="S10" i="3" s="1"/>
  <c r="AO10" i="3"/>
  <c r="P10" i="3" s="1"/>
  <c r="AE10" i="3"/>
  <c r="AF10" i="3" s="1"/>
  <c r="M10" i="3" s="1"/>
  <c r="AB10" i="3"/>
  <c r="AC10" i="3" s="1"/>
  <c r="L10" i="3" s="1"/>
  <c r="Y10" i="3"/>
  <c r="Z10" i="3" s="1"/>
  <c r="K10" i="3" s="1"/>
  <c r="V10" i="3"/>
  <c r="W10" i="3" s="1"/>
  <c r="J10" i="3" s="1"/>
  <c r="C10" i="3"/>
  <c r="AT11" i="3"/>
  <c r="AU11" i="3" s="1"/>
  <c r="R11" i="3" s="1"/>
  <c r="AQ11" i="3"/>
  <c r="AR11" i="3" s="1"/>
  <c r="Q11" i="3" s="1"/>
  <c r="AO11" i="3"/>
  <c r="P11" i="3" s="1"/>
  <c r="AE11" i="3"/>
  <c r="AF11" i="3" s="1"/>
  <c r="M11" i="3" s="1"/>
  <c r="AB11" i="3"/>
  <c r="AC11" i="3" s="1"/>
  <c r="L11" i="3" s="1"/>
  <c r="Y11" i="3"/>
  <c r="Z11" i="3" s="1"/>
  <c r="K11" i="3" s="1"/>
  <c r="V11" i="3"/>
  <c r="W11" i="3" s="1"/>
  <c r="J11" i="3" s="1"/>
  <c r="C11" i="3"/>
  <c r="AT8" i="3"/>
  <c r="AU8" i="3" s="1"/>
  <c r="R8" i="3" s="1"/>
  <c r="AQ8" i="3"/>
  <c r="AR8" i="3" s="1"/>
  <c r="Q8" i="3" s="1"/>
  <c r="AO8" i="3"/>
  <c r="P8" i="3" s="1"/>
  <c r="AE8" i="3"/>
  <c r="AF8" i="3" s="1"/>
  <c r="AB8" i="3"/>
  <c r="AC8" i="3" s="1"/>
  <c r="L8" i="3" s="1"/>
  <c r="Y8" i="3"/>
  <c r="Z8" i="3" s="1"/>
  <c r="K8" i="3" s="1"/>
  <c r="V8" i="3"/>
  <c r="W8" i="3" s="1"/>
  <c r="J8" i="3" s="1"/>
  <c r="M8" i="3"/>
  <c r="C8" i="3"/>
  <c r="AT5" i="3"/>
  <c r="AU5" i="3" s="1"/>
  <c r="R5" i="3" s="1"/>
  <c r="AQ5" i="3"/>
  <c r="AR5" i="3" s="1"/>
  <c r="Q5" i="3" s="1"/>
  <c r="AO5" i="3"/>
  <c r="P5" i="3" s="1"/>
  <c r="AF5" i="3"/>
  <c r="M5" i="3" s="1"/>
  <c r="AE5" i="3"/>
  <c r="AB5" i="3"/>
  <c r="AC5" i="3" s="1"/>
  <c r="L5" i="3" s="1"/>
  <c r="Y5" i="3"/>
  <c r="Z5" i="3" s="1"/>
  <c r="K5" i="3" s="1"/>
  <c r="V5" i="3"/>
  <c r="W5" i="3" s="1"/>
  <c r="J5" i="3" s="1"/>
  <c r="C5" i="3"/>
  <c r="AT4" i="3"/>
  <c r="AU4" i="3" s="1"/>
  <c r="R4" i="3" s="1"/>
  <c r="AQ4" i="3"/>
  <c r="AR4" i="3" s="1"/>
  <c r="Q4" i="3" s="1"/>
  <c r="AO4" i="3"/>
  <c r="P4" i="3" s="1"/>
  <c r="AE4" i="3"/>
  <c r="AF4" i="3" s="1"/>
  <c r="M4" i="3" s="1"/>
  <c r="AB4" i="3"/>
  <c r="AC4" i="3" s="1"/>
  <c r="L4" i="3" s="1"/>
  <c r="Y4" i="3"/>
  <c r="Z4" i="3" s="1"/>
  <c r="K4" i="3" s="1"/>
  <c r="V4" i="3"/>
  <c r="W4" i="3" s="1"/>
  <c r="J4" i="3" s="1"/>
  <c r="C4" i="3"/>
  <c r="AZ32" i="2"/>
  <c r="BA32" i="2" s="1"/>
  <c r="T32" i="2" s="1"/>
  <c r="AW32" i="2"/>
  <c r="AX32" i="2" s="1"/>
  <c r="S32" i="2" s="1"/>
  <c r="AT32" i="2"/>
  <c r="AU32" i="2" s="1"/>
  <c r="R32" i="2" s="1"/>
  <c r="AQ32" i="2"/>
  <c r="AR32" i="2" s="1"/>
  <c r="Q32" i="2" s="1"/>
  <c r="AO32" i="2"/>
  <c r="P32" i="2" s="1"/>
  <c r="AK32" i="2"/>
  <c r="AL32" i="2" s="1"/>
  <c r="O32" i="2" s="1"/>
  <c r="AH32" i="2"/>
  <c r="AI32" i="2" s="1"/>
  <c r="N32" i="2" s="1"/>
  <c r="AE32" i="2"/>
  <c r="AF32" i="2" s="1"/>
  <c r="M32" i="2" s="1"/>
  <c r="AB32" i="2"/>
  <c r="AC32" i="2" s="1"/>
  <c r="L32" i="2" s="1"/>
  <c r="Y32" i="2"/>
  <c r="Z32" i="2" s="1"/>
  <c r="K32" i="2" s="1"/>
  <c r="V32" i="2"/>
  <c r="W32" i="2" s="1"/>
  <c r="J32" i="2" s="1"/>
  <c r="AZ31" i="2"/>
  <c r="BA31" i="2" s="1"/>
  <c r="T31" i="2" s="1"/>
  <c r="AW31" i="2"/>
  <c r="AX31" i="2" s="1"/>
  <c r="S31" i="2" s="1"/>
  <c r="AT31" i="2"/>
  <c r="AU31" i="2" s="1"/>
  <c r="R31" i="2" s="1"/>
  <c r="AQ31" i="2"/>
  <c r="AR31" i="2" s="1"/>
  <c r="Q31" i="2" s="1"/>
  <c r="AO31" i="2"/>
  <c r="P31" i="2" s="1"/>
  <c r="AK31" i="2"/>
  <c r="AL31" i="2" s="1"/>
  <c r="O31" i="2" s="1"/>
  <c r="AH31" i="2"/>
  <c r="AI31" i="2" s="1"/>
  <c r="N31" i="2" s="1"/>
  <c r="AE31" i="2"/>
  <c r="AF31" i="2" s="1"/>
  <c r="M31" i="2" s="1"/>
  <c r="AB31" i="2"/>
  <c r="AC31" i="2" s="1"/>
  <c r="L31" i="2" s="1"/>
  <c r="Y31" i="2"/>
  <c r="Z31" i="2" s="1"/>
  <c r="K31" i="2" s="1"/>
  <c r="V31" i="2"/>
  <c r="W31" i="2" s="1"/>
  <c r="J31" i="2"/>
  <c r="AZ30" i="2"/>
  <c r="BA30" i="2" s="1"/>
  <c r="T30" i="2" s="1"/>
  <c r="AW30" i="2"/>
  <c r="AX30" i="2" s="1"/>
  <c r="S30" i="2" s="1"/>
  <c r="AT30" i="2"/>
  <c r="AU30" i="2" s="1"/>
  <c r="R30" i="2" s="1"/>
  <c r="AQ30" i="2"/>
  <c r="AR30" i="2" s="1"/>
  <c r="Q30" i="2" s="1"/>
  <c r="AO30" i="2"/>
  <c r="P30" i="2" s="1"/>
  <c r="AK30" i="2"/>
  <c r="AL30" i="2" s="1"/>
  <c r="O30" i="2" s="1"/>
  <c r="AH30" i="2"/>
  <c r="AI30" i="2" s="1"/>
  <c r="N30" i="2" s="1"/>
  <c r="AE30" i="2"/>
  <c r="AF30" i="2" s="1"/>
  <c r="M30" i="2" s="1"/>
  <c r="AB30" i="2"/>
  <c r="AC30" i="2" s="1"/>
  <c r="L30" i="2" s="1"/>
  <c r="Y30" i="2"/>
  <c r="Z30" i="2" s="1"/>
  <c r="K30" i="2" s="1"/>
  <c r="V30" i="2"/>
  <c r="W30" i="2" s="1"/>
  <c r="J30" i="2" s="1"/>
  <c r="AZ29" i="2"/>
  <c r="BA29" i="2" s="1"/>
  <c r="T29" i="2" s="1"/>
  <c r="AW29" i="2"/>
  <c r="AX29" i="2" s="1"/>
  <c r="S29" i="2" s="1"/>
  <c r="AT29" i="2"/>
  <c r="AU29" i="2" s="1"/>
  <c r="R29" i="2" s="1"/>
  <c r="AQ29" i="2"/>
  <c r="AR29" i="2" s="1"/>
  <c r="Q29" i="2" s="1"/>
  <c r="AO29" i="2"/>
  <c r="P29" i="2" s="1"/>
  <c r="AK29" i="2"/>
  <c r="AL29" i="2" s="1"/>
  <c r="O29" i="2" s="1"/>
  <c r="AH29" i="2"/>
  <c r="AI29" i="2" s="1"/>
  <c r="N29" i="2" s="1"/>
  <c r="AE29" i="2"/>
  <c r="AF29" i="2" s="1"/>
  <c r="M29" i="2" s="1"/>
  <c r="AB29" i="2"/>
  <c r="AC29" i="2" s="1"/>
  <c r="L29" i="2" s="1"/>
  <c r="Z29" i="2"/>
  <c r="K29" i="2" s="1"/>
  <c r="Y29" i="2"/>
  <c r="V29" i="2"/>
  <c r="W29" i="2" s="1"/>
  <c r="J29" i="2" s="1"/>
  <c r="AZ28" i="2"/>
  <c r="BA28" i="2" s="1"/>
  <c r="T28" i="2" s="1"/>
  <c r="AW28" i="2"/>
  <c r="AX28" i="2" s="1"/>
  <c r="S28" i="2" s="1"/>
  <c r="AT28" i="2"/>
  <c r="AU28" i="2" s="1"/>
  <c r="R28" i="2" s="1"/>
  <c r="AQ28" i="2"/>
  <c r="AR28" i="2" s="1"/>
  <c r="Q28" i="2" s="1"/>
  <c r="AO28" i="2"/>
  <c r="P28" i="2" s="1"/>
  <c r="AK28" i="2"/>
  <c r="AL28" i="2" s="1"/>
  <c r="O28" i="2" s="1"/>
  <c r="AH28" i="2"/>
  <c r="AI28" i="2" s="1"/>
  <c r="N28" i="2" s="1"/>
  <c r="AE28" i="2"/>
  <c r="AF28" i="2" s="1"/>
  <c r="M28" i="2" s="1"/>
  <c r="AB28" i="2"/>
  <c r="AC28" i="2" s="1"/>
  <c r="L28" i="2" s="1"/>
  <c r="Y28" i="2"/>
  <c r="Z28" i="2" s="1"/>
  <c r="K28" i="2" s="1"/>
  <c r="V28" i="2"/>
  <c r="W28" i="2" s="1"/>
  <c r="J28" i="2" s="1"/>
  <c r="AZ27" i="2"/>
  <c r="BA27" i="2" s="1"/>
  <c r="T27" i="2" s="1"/>
  <c r="AW27" i="2"/>
  <c r="AX27" i="2" s="1"/>
  <c r="S27" i="2" s="1"/>
  <c r="AT27" i="2"/>
  <c r="AU27" i="2" s="1"/>
  <c r="R27" i="2" s="1"/>
  <c r="AQ27" i="2"/>
  <c r="AR27" i="2" s="1"/>
  <c r="Q27" i="2" s="1"/>
  <c r="AO27" i="2"/>
  <c r="P27" i="2" s="1"/>
  <c r="AK27" i="2"/>
  <c r="AL27" i="2" s="1"/>
  <c r="O27" i="2" s="1"/>
  <c r="AH27" i="2"/>
  <c r="AI27" i="2" s="1"/>
  <c r="N27" i="2" s="1"/>
  <c r="AE27" i="2"/>
  <c r="AF27" i="2" s="1"/>
  <c r="M27" i="2" s="1"/>
  <c r="AB27" i="2"/>
  <c r="AC27" i="2" s="1"/>
  <c r="L27" i="2" s="1"/>
  <c r="Y27" i="2"/>
  <c r="Z27" i="2" s="1"/>
  <c r="K27" i="2" s="1"/>
  <c r="V27" i="2"/>
  <c r="W27" i="2" s="1"/>
  <c r="J27" i="2" s="1"/>
  <c r="AZ26" i="2"/>
  <c r="BA26" i="2" s="1"/>
  <c r="T26" i="2" s="1"/>
  <c r="AW26" i="2"/>
  <c r="AX26" i="2" s="1"/>
  <c r="S26" i="2" s="1"/>
  <c r="AT26" i="2"/>
  <c r="AU26" i="2" s="1"/>
  <c r="R26" i="2" s="1"/>
  <c r="AQ26" i="2"/>
  <c r="AR26" i="2" s="1"/>
  <c r="Q26" i="2" s="1"/>
  <c r="AO26" i="2"/>
  <c r="P26" i="2" s="1"/>
  <c r="AK26" i="2"/>
  <c r="AL26" i="2" s="1"/>
  <c r="O26" i="2" s="1"/>
  <c r="AH26" i="2"/>
  <c r="AI26" i="2" s="1"/>
  <c r="N26" i="2" s="1"/>
  <c r="AE26" i="2"/>
  <c r="AF26" i="2" s="1"/>
  <c r="M26" i="2" s="1"/>
  <c r="AB26" i="2"/>
  <c r="AC26" i="2" s="1"/>
  <c r="L26" i="2" s="1"/>
  <c r="Y26" i="2"/>
  <c r="Z26" i="2" s="1"/>
  <c r="K26" i="2" s="1"/>
  <c r="V26" i="2"/>
  <c r="W26" i="2" s="1"/>
  <c r="J26" i="2" s="1"/>
  <c r="AZ25" i="2"/>
  <c r="BA25" i="2" s="1"/>
  <c r="T25" i="2" s="1"/>
  <c r="AW25" i="2"/>
  <c r="AX25" i="2" s="1"/>
  <c r="S25" i="2" s="1"/>
  <c r="AT25" i="2"/>
  <c r="AU25" i="2" s="1"/>
  <c r="R25" i="2" s="1"/>
  <c r="AQ25" i="2"/>
  <c r="AR25" i="2" s="1"/>
  <c r="Q25" i="2" s="1"/>
  <c r="AO25" i="2"/>
  <c r="P25" i="2" s="1"/>
  <c r="AK25" i="2"/>
  <c r="AL25" i="2" s="1"/>
  <c r="O25" i="2" s="1"/>
  <c r="AH25" i="2"/>
  <c r="AI25" i="2" s="1"/>
  <c r="N25" i="2" s="1"/>
  <c r="AE25" i="2"/>
  <c r="AF25" i="2" s="1"/>
  <c r="M25" i="2" s="1"/>
  <c r="AB25" i="2"/>
  <c r="AC25" i="2" s="1"/>
  <c r="L25" i="2" s="1"/>
  <c r="Y25" i="2"/>
  <c r="Z25" i="2" s="1"/>
  <c r="K25" i="2" s="1"/>
  <c r="V25" i="2"/>
  <c r="W25" i="2" s="1"/>
  <c r="J25" i="2" s="1"/>
  <c r="AZ24" i="2"/>
  <c r="BA24" i="2" s="1"/>
  <c r="T24" i="2" s="1"/>
  <c r="AW24" i="2"/>
  <c r="AX24" i="2" s="1"/>
  <c r="S24" i="2" s="1"/>
  <c r="AT24" i="2"/>
  <c r="AU24" i="2" s="1"/>
  <c r="R24" i="2" s="1"/>
  <c r="AQ24" i="2"/>
  <c r="AR24" i="2" s="1"/>
  <c r="Q24" i="2" s="1"/>
  <c r="AO24" i="2"/>
  <c r="P24" i="2" s="1"/>
  <c r="AK24" i="2"/>
  <c r="AL24" i="2" s="1"/>
  <c r="O24" i="2" s="1"/>
  <c r="AH24" i="2"/>
  <c r="AI24" i="2" s="1"/>
  <c r="N24" i="2" s="1"/>
  <c r="AE24" i="2"/>
  <c r="AF24" i="2" s="1"/>
  <c r="M24" i="2" s="1"/>
  <c r="AB24" i="2"/>
  <c r="AC24" i="2" s="1"/>
  <c r="L24" i="2" s="1"/>
  <c r="Y24" i="2"/>
  <c r="Z24" i="2" s="1"/>
  <c r="K24" i="2" s="1"/>
  <c r="V24" i="2"/>
  <c r="W24" i="2" s="1"/>
  <c r="J24" i="2" s="1"/>
  <c r="AZ23" i="2"/>
  <c r="BA23" i="2" s="1"/>
  <c r="T23" i="2" s="1"/>
  <c r="AW23" i="2"/>
  <c r="AX23" i="2" s="1"/>
  <c r="S23" i="2" s="1"/>
  <c r="AT23" i="2"/>
  <c r="AU23" i="2" s="1"/>
  <c r="R23" i="2" s="1"/>
  <c r="AQ23" i="2"/>
  <c r="AR23" i="2" s="1"/>
  <c r="Q23" i="2" s="1"/>
  <c r="AO23" i="2"/>
  <c r="P23" i="2" s="1"/>
  <c r="AK23" i="2"/>
  <c r="AL23" i="2" s="1"/>
  <c r="O23" i="2" s="1"/>
  <c r="AH23" i="2"/>
  <c r="AI23" i="2" s="1"/>
  <c r="N23" i="2" s="1"/>
  <c r="AE23" i="2"/>
  <c r="AF23" i="2" s="1"/>
  <c r="M23" i="2" s="1"/>
  <c r="AB23" i="2"/>
  <c r="AC23" i="2" s="1"/>
  <c r="L23" i="2" s="1"/>
  <c r="Y23" i="2"/>
  <c r="Z23" i="2" s="1"/>
  <c r="K23" i="2" s="1"/>
  <c r="V23" i="2"/>
  <c r="W23" i="2" s="1"/>
  <c r="J23" i="2" s="1"/>
  <c r="AZ22" i="2"/>
  <c r="BA22" i="2" s="1"/>
  <c r="T22" i="2" s="1"/>
  <c r="AW22" i="2"/>
  <c r="AX22" i="2" s="1"/>
  <c r="S22" i="2" s="1"/>
  <c r="AT22" i="2"/>
  <c r="AU22" i="2" s="1"/>
  <c r="R22" i="2" s="1"/>
  <c r="AQ22" i="2"/>
  <c r="AR22" i="2" s="1"/>
  <c r="Q22" i="2" s="1"/>
  <c r="AO22" i="2"/>
  <c r="P22" i="2" s="1"/>
  <c r="AK22" i="2"/>
  <c r="AL22" i="2" s="1"/>
  <c r="O22" i="2" s="1"/>
  <c r="AH22" i="2"/>
  <c r="AI22" i="2" s="1"/>
  <c r="N22" i="2" s="1"/>
  <c r="AE22" i="2"/>
  <c r="AF22" i="2" s="1"/>
  <c r="M22" i="2" s="1"/>
  <c r="AB22" i="2"/>
  <c r="AC22" i="2" s="1"/>
  <c r="L22" i="2" s="1"/>
  <c r="Y22" i="2"/>
  <c r="Z22" i="2" s="1"/>
  <c r="K22" i="2" s="1"/>
  <c r="V22" i="2"/>
  <c r="W22" i="2" s="1"/>
  <c r="J22" i="2" s="1"/>
  <c r="AZ21" i="2"/>
  <c r="BA21" i="2" s="1"/>
  <c r="T21" i="2" s="1"/>
  <c r="AW21" i="2"/>
  <c r="AX21" i="2" s="1"/>
  <c r="S21" i="2" s="1"/>
  <c r="AT21" i="2"/>
  <c r="AU21" i="2" s="1"/>
  <c r="R21" i="2" s="1"/>
  <c r="AQ21" i="2"/>
  <c r="AR21" i="2" s="1"/>
  <c r="Q21" i="2" s="1"/>
  <c r="AO21" i="2"/>
  <c r="P21" i="2" s="1"/>
  <c r="AK21" i="2"/>
  <c r="AL21" i="2" s="1"/>
  <c r="O21" i="2" s="1"/>
  <c r="AH21" i="2"/>
  <c r="AI21" i="2" s="1"/>
  <c r="N21" i="2" s="1"/>
  <c r="AE21" i="2"/>
  <c r="AF21" i="2" s="1"/>
  <c r="M21" i="2" s="1"/>
  <c r="AB21" i="2"/>
  <c r="AC21" i="2" s="1"/>
  <c r="L21" i="2" s="1"/>
  <c r="Z21" i="2"/>
  <c r="K21" i="2" s="1"/>
  <c r="Y21" i="2"/>
  <c r="V21" i="2"/>
  <c r="W21" i="2" s="1"/>
  <c r="J21" i="2" s="1"/>
  <c r="AZ20" i="2"/>
  <c r="BA20" i="2" s="1"/>
  <c r="T20" i="2" s="1"/>
  <c r="AW20" i="2"/>
  <c r="AX20" i="2" s="1"/>
  <c r="S20" i="2" s="1"/>
  <c r="AT20" i="2"/>
  <c r="AU20" i="2" s="1"/>
  <c r="R20" i="2" s="1"/>
  <c r="AQ20" i="2"/>
  <c r="AR20" i="2" s="1"/>
  <c r="Q20" i="2" s="1"/>
  <c r="AO20" i="2"/>
  <c r="P20" i="2" s="1"/>
  <c r="AK20" i="2"/>
  <c r="AL20" i="2" s="1"/>
  <c r="O20" i="2" s="1"/>
  <c r="AH20" i="2"/>
  <c r="AI20" i="2" s="1"/>
  <c r="N20" i="2" s="1"/>
  <c r="AE20" i="2"/>
  <c r="AF20" i="2" s="1"/>
  <c r="M20" i="2" s="1"/>
  <c r="AB20" i="2"/>
  <c r="AC20" i="2" s="1"/>
  <c r="L20" i="2" s="1"/>
  <c r="Y20" i="2"/>
  <c r="Z20" i="2" s="1"/>
  <c r="K20" i="2" s="1"/>
  <c r="V20" i="2"/>
  <c r="W20" i="2" s="1"/>
  <c r="J20" i="2" s="1"/>
  <c r="AZ19" i="2"/>
  <c r="BA19" i="2" s="1"/>
  <c r="T19" i="2" s="1"/>
  <c r="AW19" i="2"/>
  <c r="AX19" i="2" s="1"/>
  <c r="S19" i="2" s="1"/>
  <c r="AT19" i="2"/>
  <c r="AU19" i="2" s="1"/>
  <c r="R19" i="2" s="1"/>
  <c r="AQ19" i="2"/>
  <c r="AR19" i="2" s="1"/>
  <c r="Q19" i="2" s="1"/>
  <c r="AO19" i="2"/>
  <c r="P19" i="2" s="1"/>
  <c r="AK19" i="2"/>
  <c r="AL19" i="2" s="1"/>
  <c r="O19" i="2" s="1"/>
  <c r="AH19" i="2"/>
  <c r="AI19" i="2" s="1"/>
  <c r="N19" i="2" s="1"/>
  <c r="AE19" i="2"/>
  <c r="AF19" i="2" s="1"/>
  <c r="M19" i="2" s="1"/>
  <c r="AB19" i="2"/>
  <c r="AC19" i="2" s="1"/>
  <c r="L19" i="2" s="1"/>
  <c r="Y19" i="2"/>
  <c r="Z19" i="2" s="1"/>
  <c r="K19" i="2" s="1"/>
  <c r="V19" i="2"/>
  <c r="W19" i="2" s="1"/>
  <c r="J19" i="2" s="1"/>
  <c r="AZ18" i="2"/>
  <c r="BA18" i="2" s="1"/>
  <c r="T18" i="2" s="1"/>
  <c r="AW18" i="2"/>
  <c r="AX18" i="2" s="1"/>
  <c r="S18" i="2" s="1"/>
  <c r="AT18" i="2"/>
  <c r="AU18" i="2" s="1"/>
  <c r="R18" i="2" s="1"/>
  <c r="AQ18" i="2"/>
  <c r="AR18" i="2" s="1"/>
  <c r="Q18" i="2" s="1"/>
  <c r="AO18" i="2"/>
  <c r="P18" i="2" s="1"/>
  <c r="AK18" i="2"/>
  <c r="AL18" i="2" s="1"/>
  <c r="O18" i="2" s="1"/>
  <c r="AH18" i="2"/>
  <c r="AI18" i="2" s="1"/>
  <c r="N18" i="2" s="1"/>
  <c r="AE18" i="2"/>
  <c r="AF18" i="2" s="1"/>
  <c r="M18" i="2" s="1"/>
  <c r="AB18" i="2"/>
  <c r="AC18" i="2" s="1"/>
  <c r="L18" i="2" s="1"/>
  <c r="Y18" i="2"/>
  <c r="Z18" i="2" s="1"/>
  <c r="K18" i="2" s="1"/>
  <c r="V18" i="2"/>
  <c r="W18" i="2" s="1"/>
  <c r="J18" i="2" s="1"/>
  <c r="AZ17" i="2"/>
  <c r="BA17" i="2" s="1"/>
  <c r="T17" i="2" s="1"/>
  <c r="AW17" i="2"/>
  <c r="AX17" i="2" s="1"/>
  <c r="S17" i="2" s="1"/>
  <c r="AT17" i="2"/>
  <c r="AU17" i="2" s="1"/>
  <c r="R17" i="2" s="1"/>
  <c r="AQ17" i="2"/>
  <c r="AR17" i="2" s="1"/>
  <c r="Q17" i="2" s="1"/>
  <c r="AO17" i="2"/>
  <c r="P17" i="2" s="1"/>
  <c r="AK17" i="2"/>
  <c r="AL17" i="2" s="1"/>
  <c r="O17" i="2" s="1"/>
  <c r="AH17" i="2"/>
  <c r="AI17" i="2" s="1"/>
  <c r="N17" i="2" s="1"/>
  <c r="AE17" i="2"/>
  <c r="AF17" i="2" s="1"/>
  <c r="M17" i="2" s="1"/>
  <c r="AB17" i="2"/>
  <c r="AC17" i="2" s="1"/>
  <c r="L17" i="2" s="1"/>
  <c r="Y17" i="2"/>
  <c r="Z17" i="2" s="1"/>
  <c r="K17" i="2" s="1"/>
  <c r="V17" i="2"/>
  <c r="W17" i="2" s="1"/>
  <c r="J17" i="2" s="1"/>
  <c r="AT11" i="2"/>
  <c r="AU11" i="2" s="1"/>
  <c r="R11" i="2" s="1"/>
  <c r="AQ11" i="2"/>
  <c r="AR11" i="2" s="1"/>
  <c r="Q11" i="2" s="1"/>
  <c r="AO11" i="2"/>
  <c r="P11" i="2" s="1"/>
  <c r="AK11" i="2"/>
  <c r="AL11" i="2" s="1"/>
  <c r="O11" i="2" s="1"/>
  <c r="AH11" i="2"/>
  <c r="AI11" i="2" s="1"/>
  <c r="N11" i="2" s="1"/>
  <c r="AE11" i="2"/>
  <c r="AF11" i="2" s="1"/>
  <c r="M11" i="2" s="1"/>
  <c r="AB11" i="2"/>
  <c r="AC11" i="2" s="1"/>
  <c r="L11" i="2" s="1"/>
  <c r="Y11" i="2"/>
  <c r="Z11" i="2" s="1"/>
  <c r="K11" i="2" s="1"/>
  <c r="V11" i="2"/>
  <c r="W11" i="2" s="1"/>
  <c r="J11" i="2" s="1"/>
  <c r="AZ13" i="2"/>
  <c r="BA13" i="2" s="1"/>
  <c r="T13" i="2" s="1"/>
  <c r="AW13" i="2"/>
  <c r="AX13" i="2" s="1"/>
  <c r="S13" i="2" s="1"/>
  <c r="AT13" i="2"/>
  <c r="AU13" i="2" s="1"/>
  <c r="R13" i="2" s="1"/>
  <c r="AQ13" i="2"/>
  <c r="AR13" i="2" s="1"/>
  <c r="Q13" i="2" s="1"/>
  <c r="AK13" i="2"/>
  <c r="AL13" i="2" s="1"/>
  <c r="O13" i="2" s="1"/>
  <c r="AH13" i="2"/>
  <c r="AI13" i="2" s="1"/>
  <c r="N13" i="2" s="1"/>
  <c r="AE13" i="2"/>
  <c r="AF13" i="2" s="1"/>
  <c r="M13" i="2" s="1"/>
  <c r="AB13" i="2"/>
  <c r="AC13" i="2" s="1"/>
  <c r="L13" i="2" s="1"/>
  <c r="Y13" i="2"/>
  <c r="Z13" i="2" s="1"/>
  <c r="K13" i="2" s="1"/>
  <c r="V13" i="2"/>
  <c r="W13" i="2" s="1"/>
  <c r="J13" i="2" s="1"/>
  <c r="AZ15" i="2"/>
  <c r="BA15" i="2" s="1"/>
  <c r="T15" i="2" s="1"/>
  <c r="AW15" i="2"/>
  <c r="AX15" i="2" s="1"/>
  <c r="S15" i="2" s="1"/>
  <c r="AT15" i="2"/>
  <c r="AU15" i="2" s="1"/>
  <c r="R15" i="2" s="1"/>
  <c r="AQ15" i="2"/>
  <c r="AR15" i="2" s="1"/>
  <c r="Q15" i="2" s="1"/>
  <c r="AK15" i="2"/>
  <c r="AL15" i="2" s="1"/>
  <c r="O15" i="2" s="1"/>
  <c r="AH15" i="2"/>
  <c r="AI15" i="2" s="1"/>
  <c r="N15" i="2" s="1"/>
  <c r="AE15" i="2"/>
  <c r="AF15" i="2" s="1"/>
  <c r="M15" i="2" s="1"/>
  <c r="AB15" i="2"/>
  <c r="AC15" i="2" s="1"/>
  <c r="L15" i="2" s="1"/>
  <c r="Y15" i="2"/>
  <c r="Z15" i="2" s="1"/>
  <c r="K15" i="2" s="1"/>
  <c r="V15" i="2"/>
  <c r="W15" i="2" s="1"/>
  <c r="J15" i="2" s="1"/>
  <c r="AZ14" i="2"/>
  <c r="BA14" i="2" s="1"/>
  <c r="T14" i="2" s="1"/>
  <c r="AW14" i="2"/>
  <c r="AX14" i="2" s="1"/>
  <c r="S14" i="2" s="1"/>
  <c r="AT14" i="2"/>
  <c r="AU14" i="2" s="1"/>
  <c r="R14" i="2" s="1"/>
  <c r="AQ14" i="2"/>
  <c r="AR14" i="2" s="1"/>
  <c r="Q14" i="2" s="1"/>
  <c r="AK14" i="2"/>
  <c r="AL14" i="2" s="1"/>
  <c r="O14" i="2" s="1"/>
  <c r="AH14" i="2"/>
  <c r="AI14" i="2" s="1"/>
  <c r="N14" i="2" s="1"/>
  <c r="AE14" i="2"/>
  <c r="AF14" i="2" s="1"/>
  <c r="M14" i="2" s="1"/>
  <c r="AB14" i="2"/>
  <c r="AC14" i="2" s="1"/>
  <c r="L14" i="2" s="1"/>
  <c r="Y14" i="2"/>
  <c r="Z14" i="2" s="1"/>
  <c r="K14" i="2" s="1"/>
  <c r="V14" i="2"/>
  <c r="W14" i="2" s="1"/>
  <c r="J14" i="2" s="1"/>
  <c r="AZ16" i="2"/>
  <c r="BA16" i="2" s="1"/>
  <c r="T16" i="2" s="1"/>
  <c r="AW16" i="2"/>
  <c r="AX16" i="2" s="1"/>
  <c r="S16" i="2" s="1"/>
  <c r="AT16" i="2"/>
  <c r="AU16" i="2" s="1"/>
  <c r="R16" i="2" s="1"/>
  <c r="AQ16" i="2"/>
  <c r="AR16" i="2" s="1"/>
  <c r="Q16" i="2" s="1"/>
  <c r="AK16" i="2"/>
  <c r="AL16" i="2" s="1"/>
  <c r="O16" i="2" s="1"/>
  <c r="AH16" i="2"/>
  <c r="AI16" i="2" s="1"/>
  <c r="N16" i="2" s="1"/>
  <c r="AE16" i="2"/>
  <c r="AF16" i="2" s="1"/>
  <c r="M16" i="2" s="1"/>
  <c r="AB16" i="2"/>
  <c r="AC16" i="2" s="1"/>
  <c r="L16" i="2" s="1"/>
  <c r="Y16" i="2"/>
  <c r="Z16" i="2" s="1"/>
  <c r="K16" i="2" s="1"/>
  <c r="V16" i="2"/>
  <c r="W16" i="2" s="1"/>
  <c r="J16" i="2" s="1"/>
  <c r="AZ12" i="2"/>
  <c r="BA12" i="2" s="1"/>
  <c r="T12" i="2" s="1"/>
  <c r="AW12" i="2"/>
  <c r="AX12" i="2" s="1"/>
  <c r="S12" i="2" s="1"/>
  <c r="AT12" i="2"/>
  <c r="AU12" i="2" s="1"/>
  <c r="R12" i="2" s="1"/>
  <c r="AQ12" i="2"/>
  <c r="AR12" i="2" s="1"/>
  <c r="Q12" i="2" s="1"/>
  <c r="AO12" i="2"/>
  <c r="P12" i="2" s="1"/>
  <c r="AE12" i="2"/>
  <c r="AF12" i="2" s="1"/>
  <c r="M12" i="2" s="1"/>
  <c r="AB12" i="2"/>
  <c r="AC12" i="2" s="1"/>
  <c r="L12" i="2" s="1"/>
  <c r="Y12" i="2"/>
  <c r="Z12" i="2" s="1"/>
  <c r="K12" i="2" s="1"/>
  <c r="V12" i="2"/>
  <c r="W12" i="2" s="1"/>
  <c r="J12" i="2" s="1"/>
  <c r="C12" i="2"/>
  <c r="A59" i="9" s="1"/>
  <c r="AZ10" i="2"/>
  <c r="BA10" i="2" s="1"/>
  <c r="T10" i="2" s="1"/>
  <c r="AW10" i="2"/>
  <c r="AX10" i="2" s="1"/>
  <c r="S10" i="2" s="1"/>
  <c r="AO10" i="2"/>
  <c r="P10" i="2" s="1"/>
  <c r="AK10" i="2"/>
  <c r="AL10" i="2" s="1"/>
  <c r="O10" i="2" s="1"/>
  <c r="AH10" i="2"/>
  <c r="AI10" i="2" s="1"/>
  <c r="N10" i="2" s="1"/>
  <c r="AE10" i="2"/>
  <c r="AF10" i="2" s="1"/>
  <c r="M10" i="2" s="1"/>
  <c r="AB10" i="2"/>
  <c r="AC10" i="2" s="1"/>
  <c r="L10" i="2" s="1"/>
  <c r="Y10" i="2"/>
  <c r="Z10" i="2" s="1"/>
  <c r="K10" i="2" s="1"/>
  <c r="V10" i="2"/>
  <c r="W10" i="2" s="1"/>
  <c r="J10" i="2" s="1"/>
  <c r="C10" i="2"/>
  <c r="AS10" i="2" s="1"/>
  <c r="AT9" i="2"/>
  <c r="AU9" i="2" s="1"/>
  <c r="R9" i="2" s="1"/>
  <c r="AQ9" i="2"/>
  <c r="AR9" i="2" s="1"/>
  <c r="Q9" i="2" s="1"/>
  <c r="AO9" i="2"/>
  <c r="P9" i="2" s="1"/>
  <c r="AE9" i="2"/>
  <c r="AF9" i="2" s="1"/>
  <c r="M9" i="2" s="1"/>
  <c r="AB9" i="2"/>
  <c r="AC9" i="2" s="1"/>
  <c r="L9" i="2" s="1"/>
  <c r="Y9" i="2"/>
  <c r="Z9" i="2" s="1"/>
  <c r="K9" i="2" s="1"/>
  <c r="V9" i="2"/>
  <c r="W9" i="2" s="1"/>
  <c r="J9" i="2" s="1"/>
  <c r="C9" i="2"/>
  <c r="AT8" i="2"/>
  <c r="AU8" i="2" s="1"/>
  <c r="R8" i="2" s="1"/>
  <c r="AQ8" i="2"/>
  <c r="AR8" i="2" s="1"/>
  <c r="Q8" i="2" s="1"/>
  <c r="AE8" i="2"/>
  <c r="AF8" i="2" s="1"/>
  <c r="M8" i="2" s="1"/>
  <c r="AB8" i="2"/>
  <c r="AC8" i="2" s="1"/>
  <c r="L8" i="2" s="1"/>
  <c r="Y8" i="2"/>
  <c r="Z8" i="2" s="1"/>
  <c r="K8" i="2" s="1"/>
  <c r="V8" i="2"/>
  <c r="W8" i="2" s="1"/>
  <c r="J8" i="2" s="1"/>
  <c r="C8" i="2"/>
  <c r="AE6" i="2"/>
  <c r="AF6" i="2" s="1"/>
  <c r="M6" i="2" s="1"/>
  <c r="AB6" i="2"/>
  <c r="AC6" i="2" s="1"/>
  <c r="L6" i="2" s="1"/>
  <c r="Y6" i="2"/>
  <c r="Z6" i="2" s="1"/>
  <c r="K6" i="2" s="1"/>
  <c r="V6" i="2"/>
  <c r="W6" i="2" s="1"/>
  <c r="J6" i="2" s="1"/>
  <c r="C6" i="2"/>
  <c r="AE7" i="2"/>
  <c r="AF7" i="2" s="1"/>
  <c r="M7" i="2" s="1"/>
  <c r="AB7" i="2"/>
  <c r="AC7" i="2" s="1"/>
  <c r="L7" i="2" s="1"/>
  <c r="Y7" i="2"/>
  <c r="Z7" i="2" s="1"/>
  <c r="K7" i="2" s="1"/>
  <c r="V7" i="2"/>
  <c r="W7" i="2" s="1"/>
  <c r="J7" i="2" s="1"/>
  <c r="C7" i="2"/>
  <c r="AO5" i="2"/>
  <c r="P5" i="2" s="1"/>
  <c r="AE5" i="2"/>
  <c r="AF5" i="2" s="1"/>
  <c r="M5" i="2" s="1"/>
  <c r="AB5" i="2"/>
  <c r="AC5" i="2" s="1"/>
  <c r="L5" i="2" s="1"/>
  <c r="Y5" i="2"/>
  <c r="Z5" i="2" s="1"/>
  <c r="K5" i="2" s="1"/>
  <c r="V5" i="2"/>
  <c r="W5" i="2" s="1"/>
  <c r="J5" i="2" s="1"/>
  <c r="C5" i="2"/>
  <c r="AE4" i="2"/>
  <c r="AF4" i="2" s="1"/>
  <c r="M4" i="2" s="1"/>
  <c r="AB4" i="2"/>
  <c r="AC4" i="2" s="1"/>
  <c r="L4" i="2" s="1"/>
  <c r="Y4" i="2"/>
  <c r="Z4" i="2" s="1"/>
  <c r="K4" i="2" s="1"/>
  <c r="V4" i="2"/>
  <c r="W4" i="2" s="1"/>
  <c r="J4" i="2" s="1"/>
  <c r="C4" i="2"/>
  <c r="AZ32" i="1"/>
  <c r="BA32" i="1" s="1"/>
  <c r="T32" i="1" s="1"/>
  <c r="AW32" i="1"/>
  <c r="AX32" i="1" s="1"/>
  <c r="S32" i="1" s="1"/>
  <c r="AT32" i="1"/>
  <c r="AU32" i="1" s="1"/>
  <c r="R32" i="1" s="1"/>
  <c r="AQ32" i="1"/>
  <c r="AR32" i="1" s="1"/>
  <c r="Q32" i="1" s="1"/>
  <c r="AO32" i="1"/>
  <c r="P32" i="1" s="1"/>
  <c r="AK32" i="1"/>
  <c r="AL32" i="1" s="1"/>
  <c r="O32" i="1" s="1"/>
  <c r="AH32" i="1"/>
  <c r="AI32" i="1" s="1"/>
  <c r="N32" i="1" s="1"/>
  <c r="AE32" i="1"/>
  <c r="AF32" i="1" s="1"/>
  <c r="M32" i="1" s="1"/>
  <c r="AB32" i="1"/>
  <c r="AC32" i="1" s="1"/>
  <c r="L32" i="1" s="1"/>
  <c r="Y32" i="1"/>
  <c r="Z32" i="1" s="1"/>
  <c r="K32" i="1" s="1"/>
  <c r="V32" i="1"/>
  <c r="W32" i="1" s="1"/>
  <c r="J32" i="1" s="1"/>
  <c r="C32" i="1"/>
  <c r="AZ31" i="1"/>
  <c r="BA31" i="1" s="1"/>
  <c r="T31" i="1" s="1"/>
  <c r="AW31" i="1"/>
  <c r="AX31" i="1" s="1"/>
  <c r="S31" i="1" s="1"/>
  <c r="AT31" i="1"/>
  <c r="AU31" i="1" s="1"/>
  <c r="R31" i="1" s="1"/>
  <c r="AQ31" i="1"/>
  <c r="AR31" i="1" s="1"/>
  <c r="Q31" i="1" s="1"/>
  <c r="AO31" i="1"/>
  <c r="P31" i="1" s="1"/>
  <c r="AK31" i="1"/>
  <c r="AL31" i="1" s="1"/>
  <c r="O31" i="1" s="1"/>
  <c r="AH31" i="1"/>
  <c r="AI31" i="1" s="1"/>
  <c r="N31" i="1" s="1"/>
  <c r="AE31" i="1"/>
  <c r="AF31" i="1" s="1"/>
  <c r="M31" i="1" s="1"/>
  <c r="AB31" i="1"/>
  <c r="AC31" i="1" s="1"/>
  <c r="L31" i="1" s="1"/>
  <c r="Y31" i="1"/>
  <c r="Z31" i="1" s="1"/>
  <c r="K31" i="1" s="1"/>
  <c r="V31" i="1"/>
  <c r="W31" i="1" s="1"/>
  <c r="J31" i="1" s="1"/>
  <c r="C31" i="1"/>
  <c r="AZ30" i="1"/>
  <c r="BA30" i="1" s="1"/>
  <c r="T30" i="1" s="1"/>
  <c r="AW30" i="1"/>
  <c r="AX30" i="1" s="1"/>
  <c r="S30" i="1" s="1"/>
  <c r="AT30" i="1"/>
  <c r="AU30" i="1" s="1"/>
  <c r="R30" i="1" s="1"/>
  <c r="AQ30" i="1"/>
  <c r="AR30" i="1" s="1"/>
  <c r="Q30" i="1" s="1"/>
  <c r="AO30" i="1"/>
  <c r="P30" i="1" s="1"/>
  <c r="AK30" i="1"/>
  <c r="AL30" i="1" s="1"/>
  <c r="O30" i="1" s="1"/>
  <c r="AH30" i="1"/>
  <c r="AI30" i="1" s="1"/>
  <c r="N30" i="1" s="1"/>
  <c r="AE30" i="1"/>
  <c r="AF30" i="1" s="1"/>
  <c r="M30" i="1" s="1"/>
  <c r="AB30" i="1"/>
  <c r="AC30" i="1" s="1"/>
  <c r="L30" i="1" s="1"/>
  <c r="Y30" i="1"/>
  <c r="Z30" i="1" s="1"/>
  <c r="K30" i="1" s="1"/>
  <c r="V30" i="1"/>
  <c r="W30" i="1" s="1"/>
  <c r="J30" i="1" s="1"/>
  <c r="C30" i="1"/>
  <c r="AZ29" i="1"/>
  <c r="BA29" i="1" s="1"/>
  <c r="T29" i="1" s="1"/>
  <c r="AW29" i="1"/>
  <c r="AX29" i="1" s="1"/>
  <c r="S29" i="1" s="1"/>
  <c r="AT29" i="1"/>
  <c r="AU29" i="1" s="1"/>
  <c r="R29" i="1" s="1"/>
  <c r="AQ29" i="1"/>
  <c r="AR29" i="1" s="1"/>
  <c r="Q29" i="1" s="1"/>
  <c r="AO29" i="1"/>
  <c r="P29" i="1" s="1"/>
  <c r="AK29" i="1"/>
  <c r="AL29" i="1" s="1"/>
  <c r="O29" i="1" s="1"/>
  <c r="AH29" i="1"/>
  <c r="AI29" i="1" s="1"/>
  <c r="N29" i="1" s="1"/>
  <c r="AE29" i="1"/>
  <c r="AF29" i="1" s="1"/>
  <c r="M29" i="1" s="1"/>
  <c r="AB29" i="1"/>
  <c r="AC29" i="1" s="1"/>
  <c r="L29" i="1" s="1"/>
  <c r="Y29" i="1"/>
  <c r="Z29" i="1" s="1"/>
  <c r="V29" i="1"/>
  <c r="W29" i="1" s="1"/>
  <c r="J29" i="1" s="1"/>
  <c r="K29" i="1"/>
  <c r="C29" i="1"/>
  <c r="AZ28" i="1"/>
  <c r="BA28" i="1" s="1"/>
  <c r="T28" i="1" s="1"/>
  <c r="AW28" i="1"/>
  <c r="AX28" i="1" s="1"/>
  <c r="S28" i="1" s="1"/>
  <c r="AT28" i="1"/>
  <c r="AU28" i="1" s="1"/>
  <c r="R28" i="1" s="1"/>
  <c r="AQ28" i="1"/>
  <c r="AR28" i="1" s="1"/>
  <c r="Q28" i="1" s="1"/>
  <c r="AO28" i="1"/>
  <c r="P28" i="1" s="1"/>
  <c r="AK28" i="1"/>
  <c r="AL28" i="1" s="1"/>
  <c r="O28" i="1" s="1"/>
  <c r="AH28" i="1"/>
  <c r="AI28" i="1" s="1"/>
  <c r="N28" i="1" s="1"/>
  <c r="AE28" i="1"/>
  <c r="AF28" i="1" s="1"/>
  <c r="M28" i="1" s="1"/>
  <c r="AB28" i="1"/>
  <c r="AC28" i="1" s="1"/>
  <c r="L28" i="1" s="1"/>
  <c r="Y28" i="1"/>
  <c r="Z28" i="1" s="1"/>
  <c r="K28" i="1" s="1"/>
  <c r="V28" i="1"/>
  <c r="W28" i="1" s="1"/>
  <c r="J28" i="1" s="1"/>
  <c r="C28" i="1"/>
  <c r="AZ27" i="1"/>
  <c r="BA27" i="1" s="1"/>
  <c r="T27" i="1" s="1"/>
  <c r="AW27" i="1"/>
  <c r="AX27" i="1" s="1"/>
  <c r="S27" i="1" s="1"/>
  <c r="AT27" i="1"/>
  <c r="AU27" i="1" s="1"/>
  <c r="R27" i="1" s="1"/>
  <c r="AQ27" i="1"/>
  <c r="AR27" i="1" s="1"/>
  <c r="Q27" i="1" s="1"/>
  <c r="AO27" i="1"/>
  <c r="P27" i="1" s="1"/>
  <c r="AK27" i="1"/>
  <c r="AL27" i="1" s="1"/>
  <c r="O27" i="1" s="1"/>
  <c r="AH27" i="1"/>
  <c r="AI27" i="1" s="1"/>
  <c r="N27" i="1" s="1"/>
  <c r="AE27" i="1"/>
  <c r="AF27" i="1" s="1"/>
  <c r="M27" i="1" s="1"/>
  <c r="AB27" i="1"/>
  <c r="AC27" i="1" s="1"/>
  <c r="L27" i="1" s="1"/>
  <c r="Y27" i="1"/>
  <c r="Z27" i="1" s="1"/>
  <c r="K27" i="1" s="1"/>
  <c r="V27" i="1"/>
  <c r="W27" i="1" s="1"/>
  <c r="J27" i="1" s="1"/>
  <c r="C27" i="1"/>
  <c r="AZ26" i="1"/>
  <c r="BA26" i="1" s="1"/>
  <c r="T26" i="1" s="1"/>
  <c r="AW26" i="1"/>
  <c r="AX26" i="1" s="1"/>
  <c r="S26" i="1" s="1"/>
  <c r="AT26" i="1"/>
  <c r="AU26" i="1" s="1"/>
  <c r="R26" i="1" s="1"/>
  <c r="AQ26" i="1"/>
  <c r="AR26" i="1" s="1"/>
  <c r="Q26" i="1" s="1"/>
  <c r="AO26" i="1"/>
  <c r="P26" i="1" s="1"/>
  <c r="AK26" i="1"/>
  <c r="AL26" i="1" s="1"/>
  <c r="O26" i="1" s="1"/>
  <c r="AH26" i="1"/>
  <c r="AI26" i="1" s="1"/>
  <c r="N26" i="1" s="1"/>
  <c r="AE26" i="1"/>
  <c r="AF26" i="1" s="1"/>
  <c r="M26" i="1" s="1"/>
  <c r="AB26" i="1"/>
  <c r="AC26" i="1" s="1"/>
  <c r="L26" i="1" s="1"/>
  <c r="Y26" i="1"/>
  <c r="Z26" i="1" s="1"/>
  <c r="K26" i="1" s="1"/>
  <c r="V26" i="1"/>
  <c r="W26" i="1" s="1"/>
  <c r="J26" i="1" s="1"/>
  <c r="C26" i="1"/>
  <c r="AZ25" i="1"/>
  <c r="BA25" i="1" s="1"/>
  <c r="T25" i="1" s="1"/>
  <c r="AW25" i="1"/>
  <c r="AX25" i="1" s="1"/>
  <c r="S25" i="1" s="1"/>
  <c r="AT25" i="1"/>
  <c r="AU25" i="1" s="1"/>
  <c r="R25" i="1" s="1"/>
  <c r="AQ25" i="1"/>
  <c r="AR25" i="1" s="1"/>
  <c r="Q25" i="1" s="1"/>
  <c r="AO25" i="1"/>
  <c r="P25" i="1" s="1"/>
  <c r="AK25" i="1"/>
  <c r="AL25" i="1" s="1"/>
  <c r="O25" i="1" s="1"/>
  <c r="AH25" i="1"/>
  <c r="AI25" i="1" s="1"/>
  <c r="N25" i="1" s="1"/>
  <c r="AE25" i="1"/>
  <c r="AF25" i="1" s="1"/>
  <c r="M25" i="1" s="1"/>
  <c r="AB25" i="1"/>
  <c r="AC25" i="1" s="1"/>
  <c r="L25" i="1" s="1"/>
  <c r="Y25" i="1"/>
  <c r="Z25" i="1" s="1"/>
  <c r="K25" i="1" s="1"/>
  <c r="W25" i="1"/>
  <c r="J25" i="1" s="1"/>
  <c r="V25" i="1"/>
  <c r="C25" i="1"/>
  <c r="AZ24" i="1"/>
  <c r="BA24" i="1" s="1"/>
  <c r="T24" i="1" s="1"/>
  <c r="AW24" i="1"/>
  <c r="AX24" i="1" s="1"/>
  <c r="S24" i="1" s="1"/>
  <c r="AT24" i="1"/>
  <c r="AU24" i="1" s="1"/>
  <c r="R24" i="1" s="1"/>
  <c r="AQ24" i="1"/>
  <c r="AR24" i="1" s="1"/>
  <c r="Q24" i="1" s="1"/>
  <c r="AO24" i="1"/>
  <c r="P24" i="1" s="1"/>
  <c r="AK24" i="1"/>
  <c r="AL24" i="1" s="1"/>
  <c r="O24" i="1" s="1"/>
  <c r="AH24" i="1"/>
  <c r="AI24" i="1" s="1"/>
  <c r="N24" i="1" s="1"/>
  <c r="AE24" i="1"/>
  <c r="AF24" i="1" s="1"/>
  <c r="M24" i="1" s="1"/>
  <c r="AB24" i="1"/>
  <c r="AC24" i="1" s="1"/>
  <c r="L24" i="1" s="1"/>
  <c r="Y24" i="1"/>
  <c r="Z24" i="1" s="1"/>
  <c r="K24" i="1" s="1"/>
  <c r="V24" i="1"/>
  <c r="W24" i="1" s="1"/>
  <c r="J24" i="1" s="1"/>
  <c r="C24" i="1"/>
  <c r="AZ23" i="1"/>
  <c r="BA23" i="1" s="1"/>
  <c r="T23" i="1" s="1"/>
  <c r="AW23" i="1"/>
  <c r="AX23" i="1" s="1"/>
  <c r="S23" i="1" s="1"/>
  <c r="AT23" i="1"/>
  <c r="AU23" i="1" s="1"/>
  <c r="R23" i="1" s="1"/>
  <c r="AQ23" i="1"/>
  <c r="AR23" i="1" s="1"/>
  <c r="Q23" i="1" s="1"/>
  <c r="AO23" i="1"/>
  <c r="P23" i="1" s="1"/>
  <c r="AK23" i="1"/>
  <c r="AL23" i="1" s="1"/>
  <c r="O23" i="1" s="1"/>
  <c r="AH23" i="1"/>
  <c r="AI23" i="1" s="1"/>
  <c r="N23" i="1" s="1"/>
  <c r="AE23" i="1"/>
  <c r="AF23" i="1" s="1"/>
  <c r="M23" i="1" s="1"/>
  <c r="AB23" i="1"/>
  <c r="AC23" i="1" s="1"/>
  <c r="L23" i="1" s="1"/>
  <c r="Y23" i="1"/>
  <c r="Z23" i="1" s="1"/>
  <c r="K23" i="1" s="1"/>
  <c r="V23" i="1"/>
  <c r="W23" i="1" s="1"/>
  <c r="J23" i="1" s="1"/>
  <c r="C23" i="1"/>
  <c r="AZ22" i="1"/>
  <c r="BA22" i="1" s="1"/>
  <c r="T22" i="1" s="1"/>
  <c r="AW22" i="1"/>
  <c r="AX22" i="1" s="1"/>
  <c r="S22" i="1" s="1"/>
  <c r="AT22" i="1"/>
  <c r="AU22" i="1" s="1"/>
  <c r="R22" i="1" s="1"/>
  <c r="AQ22" i="1"/>
  <c r="AR22" i="1" s="1"/>
  <c r="Q22" i="1" s="1"/>
  <c r="AO22" i="1"/>
  <c r="P22" i="1" s="1"/>
  <c r="AK22" i="1"/>
  <c r="AL22" i="1" s="1"/>
  <c r="O22" i="1" s="1"/>
  <c r="AH22" i="1"/>
  <c r="AI22" i="1" s="1"/>
  <c r="N22" i="1" s="1"/>
  <c r="AE22" i="1"/>
  <c r="AF22" i="1" s="1"/>
  <c r="M22" i="1" s="1"/>
  <c r="AB22" i="1"/>
  <c r="AC22" i="1" s="1"/>
  <c r="L22" i="1" s="1"/>
  <c r="Y22" i="1"/>
  <c r="Z22" i="1" s="1"/>
  <c r="K22" i="1" s="1"/>
  <c r="V22" i="1"/>
  <c r="W22" i="1" s="1"/>
  <c r="J22" i="1" s="1"/>
  <c r="C22" i="1"/>
  <c r="AZ21" i="1"/>
  <c r="BA21" i="1" s="1"/>
  <c r="T21" i="1" s="1"/>
  <c r="AW21" i="1"/>
  <c r="AX21" i="1" s="1"/>
  <c r="S21" i="1" s="1"/>
  <c r="AT21" i="1"/>
  <c r="AU21" i="1" s="1"/>
  <c r="R21" i="1" s="1"/>
  <c r="AQ21" i="1"/>
  <c r="AR21" i="1" s="1"/>
  <c r="Q21" i="1" s="1"/>
  <c r="AO21" i="1"/>
  <c r="P21" i="1" s="1"/>
  <c r="AK21" i="1"/>
  <c r="AL21" i="1" s="1"/>
  <c r="O21" i="1" s="1"/>
  <c r="AH21" i="1"/>
  <c r="AI21" i="1" s="1"/>
  <c r="N21" i="1" s="1"/>
  <c r="AE21" i="1"/>
  <c r="AF21" i="1" s="1"/>
  <c r="M21" i="1" s="1"/>
  <c r="AB21" i="1"/>
  <c r="AC21" i="1" s="1"/>
  <c r="L21" i="1" s="1"/>
  <c r="Y21" i="1"/>
  <c r="Z21" i="1" s="1"/>
  <c r="K21" i="1" s="1"/>
  <c r="V21" i="1"/>
  <c r="W21" i="1" s="1"/>
  <c r="J21" i="1" s="1"/>
  <c r="C21" i="1"/>
  <c r="AZ20" i="1"/>
  <c r="BA20" i="1" s="1"/>
  <c r="T20" i="1" s="1"/>
  <c r="AW20" i="1"/>
  <c r="AX20" i="1" s="1"/>
  <c r="S20" i="1" s="1"/>
  <c r="AT20" i="1"/>
  <c r="AU20" i="1" s="1"/>
  <c r="R20" i="1" s="1"/>
  <c r="AQ20" i="1"/>
  <c r="AR20" i="1" s="1"/>
  <c r="Q20" i="1" s="1"/>
  <c r="AO20" i="1"/>
  <c r="P20" i="1" s="1"/>
  <c r="AK20" i="1"/>
  <c r="AL20" i="1" s="1"/>
  <c r="O20" i="1" s="1"/>
  <c r="AH20" i="1"/>
  <c r="AI20" i="1" s="1"/>
  <c r="N20" i="1" s="1"/>
  <c r="AE20" i="1"/>
  <c r="AF20" i="1" s="1"/>
  <c r="M20" i="1" s="1"/>
  <c r="AB20" i="1"/>
  <c r="AC20" i="1" s="1"/>
  <c r="L20" i="1" s="1"/>
  <c r="Y20" i="1"/>
  <c r="Z20" i="1" s="1"/>
  <c r="K20" i="1" s="1"/>
  <c r="V20" i="1"/>
  <c r="W20" i="1" s="1"/>
  <c r="J20" i="1" s="1"/>
  <c r="C20" i="1"/>
  <c r="AZ19" i="1"/>
  <c r="BA19" i="1" s="1"/>
  <c r="T19" i="1" s="1"/>
  <c r="AW19" i="1"/>
  <c r="AX19" i="1" s="1"/>
  <c r="S19" i="1" s="1"/>
  <c r="AT19" i="1"/>
  <c r="AU19" i="1" s="1"/>
  <c r="R19" i="1" s="1"/>
  <c r="AQ19" i="1"/>
  <c r="AR19" i="1" s="1"/>
  <c r="Q19" i="1" s="1"/>
  <c r="AO19" i="1"/>
  <c r="P19" i="1" s="1"/>
  <c r="AK19" i="1"/>
  <c r="AL19" i="1" s="1"/>
  <c r="O19" i="1" s="1"/>
  <c r="AH19" i="1"/>
  <c r="AI19" i="1" s="1"/>
  <c r="N19" i="1" s="1"/>
  <c r="AE19" i="1"/>
  <c r="AF19" i="1" s="1"/>
  <c r="M19" i="1" s="1"/>
  <c r="AB19" i="1"/>
  <c r="AC19" i="1" s="1"/>
  <c r="L19" i="1" s="1"/>
  <c r="Y19" i="1"/>
  <c r="Z19" i="1" s="1"/>
  <c r="K19" i="1" s="1"/>
  <c r="V19" i="1"/>
  <c r="W19" i="1" s="1"/>
  <c r="J19" i="1" s="1"/>
  <c r="C19" i="1"/>
  <c r="AZ18" i="1"/>
  <c r="BA18" i="1" s="1"/>
  <c r="T18" i="1" s="1"/>
  <c r="AW18" i="1"/>
  <c r="AX18" i="1" s="1"/>
  <c r="S18" i="1" s="1"/>
  <c r="AT18" i="1"/>
  <c r="AU18" i="1" s="1"/>
  <c r="R18" i="1" s="1"/>
  <c r="AQ18" i="1"/>
  <c r="AR18" i="1" s="1"/>
  <c r="Q18" i="1" s="1"/>
  <c r="AO18" i="1"/>
  <c r="P18" i="1" s="1"/>
  <c r="AK18" i="1"/>
  <c r="AL18" i="1" s="1"/>
  <c r="O18" i="1" s="1"/>
  <c r="AH18" i="1"/>
  <c r="AI18" i="1" s="1"/>
  <c r="N18" i="1" s="1"/>
  <c r="AE18" i="1"/>
  <c r="AF18" i="1" s="1"/>
  <c r="M18" i="1" s="1"/>
  <c r="AB18" i="1"/>
  <c r="AC18" i="1" s="1"/>
  <c r="L18" i="1" s="1"/>
  <c r="Y18" i="1"/>
  <c r="Z18" i="1" s="1"/>
  <c r="V18" i="1"/>
  <c r="W18" i="1" s="1"/>
  <c r="J18" i="1" s="1"/>
  <c r="K18" i="1"/>
  <c r="AZ17" i="1"/>
  <c r="BA17" i="1" s="1"/>
  <c r="T17" i="1" s="1"/>
  <c r="AW17" i="1"/>
  <c r="AX17" i="1" s="1"/>
  <c r="S17" i="1" s="1"/>
  <c r="AT17" i="1"/>
  <c r="AU17" i="1" s="1"/>
  <c r="R17" i="1" s="1"/>
  <c r="AQ17" i="1"/>
  <c r="AR17" i="1" s="1"/>
  <c r="Q17" i="1" s="1"/>
  <c r="AO17" i="1"/>
  <c r="P17" i="1" s="1"/>
  <c r="AK17" i="1"/>
  <c r="AL17" i="1" s="1"/>
  <c r="O17" i="1" s="1"/>
  <c r="AH17" i="1"/>
  <c r="AI17" i="1" s="1"/>
  <c r="N17" i="1" s="1"/>
  <c r="AE17" i="1"/>
  <c r="AF17" i="1" s="1"/>
  <c r="M17" i="1" s="1"/>
  <c r="AB17" i="1"/>
  <c r="AC17" i="1" s="1"/>
  <c r="L17" i="1" s="1"/>
  <c r="Y17" i="1"/>
  <c r="Z17" i="1" s="1"/>
  <c r="K17" i="1" s="1"/>
  <c r="W17" i="1"/>
  <c r="J17" i="1" s="1"/>
  <c r="V17" i="1"/>
  <c r="C17" i="1"/>
  <c r="AZ15" i="1"/>
  <c r="BA15" i="1" s="1"/>
  <c r="T15" i="1" s="1"/>
  <c r="AW15" i="1"/>
  <c r="AX15" i="1" s="1"/>
  <c r="S15" i="1" s="1"/>
  <c r="AO15" i="1"/>
  <c r="P15" i="1" s="1"/>
  <c r="AK15" i="1"/>
  <c r="AL15" i="1" s="1"/>
  <c r="O15" i="1" s="1"/>
  <c r="AH15" i="1"/>
  <c r="AI15" i="1" s="1"/>
  <c r="N15" i="1" s="1"/>
  <c r="AE15" i="1"/>
  <c r="AF15" i="1" s="1"/>
  <c r="M15" i="1" s="1"/>
  <c r="AB15" i="1"/>
  <c r="AC15" i="1" s="1"/>
  <c r="L15" i="1" s="1"/>
  <c r="Y15" i="1"/>
  <c r="Z15" i="1" s="1"/>
  <c r="K15" i="1" s="1"/>
  <c r="V15" i="1"/>
  <c r="W15" i="1" s="1"/>
  <c r="J15" i="1" s="1"/>
  <c r="C15" i="1"/>
  <c r="AZ16" i="1"/>
  <c r="BA16" i="1" s="1"/>
  <c r="T16" i="1" s="1"/>
  <c r="AW16" i="1"/>
  <c r="AX16" i="1" s="1"/>
  <c r="S16" i="1" s="1"/>
  <c r="AT16" i="1"/>
  <c r="AU16" i="1" s="1"/>
  <c r="R16" i="1" s="1"/>
  <c r="AQ16" i="1"/>
  <c r="AR16" i="1" s="1"/>
  <c r="Q16" i="1" s="1"/>
  <c r="AK16" i="1"/>
  <c r="AL16" i="1" s="1"/>
  <c r="O16" i="1" s="1"/>
  <c r="AH16" i="1"/>
  <c r="AI16" i="1" s="1"/>
  <c r="N16" i="1" s="1"/>
  <c r="AE16" i="1"/>
  <c r="AF16" i="1" s="1"/>
  <c r="M16" i="1" s="1"/>
  <c r="AB16" i="1"/>
  <c r="AC16" i="1" s="1"/>
  <c r="L16" i="1" s="1"/>
  <c r="Y16" i="1"/>
  <c r="Z16" i="1" s="1"/>
  <c r="K16" i="1" s="1"/>
  <c r="V16" i="1"/>
  <c r="W16" i="1" s="1"/>
  <c r="J16" i="1" s="1"/>
  <c r="A12" i="9"/>
  <c r="AZ14" i="1"/>
  <c r="BA14" i="1" s="1"/>
  <c r="T14" i="1" s="1"/>
  <c r="AW14" i="1"/>
  <c r="AX14" i="1" s="1"/>
  <c r="S14" i="1" s="1"/>
  <c r="AT14" i="1"/>
  <c r="AU14" i="1" s="1"/>
  <c r="R14" i="1" s="1"/>
  <c r="AQ14" i="1"/>
  <c r="AR14" i="1" s="1"/>
  <c r="Q14" i="1" s="1"/>
  <c r="AO14" i="1"/>
  <c r="P14" i="1" s="1"/>
  <c r="AK14" i="1"/>
  <c r="AL14" i="1" s="1"/>
  <c r="O14" i="1" s="1"/>
  <c r="AH14" i="1"/>
  <c r="AI14" i="1" s="1"/>
  <c r="N14" i="1" s="1"/>
  <c r="AE14" i="1"/>
  <c r="AF14" i="1" s="1"/>
  <c r="M14" i="1" s="1"/>
  <c r="AB14" i="1"/>
  <c r="AC14" i="1" s="1"/>
  <c r="L14" i="1" s="1"/>
  <c r="Y14" i="1"/>
  <c r="Z14" i="1" s="1"/>
  <c r="K14" i="1" s="1"/>
  <c r="V14" i="1"/>
  <c r="W14" i="1" s="1"/>
  <c r="J14" i="1" s="1"/>
  <c r="C14" i="1"/>
  <c r="AZ13" i="1"/>
  <c r="BA13" i="1" s="1"/>
  <c r="T13" i="1" s="1"/>
  <c r="AW13" i="1"/>
  <c r="AX13" i="1" s="1"/>
  <c r="S13" i="1" s="1"/>
  <c r="AT13" i="1"/>
  <c r="AU13" i="1" s="1"/>
  <c r="R13" i="1" s="1"/>
  <c r="AQ13" i="1"/>
  <c r="AR13" i="1" s="1"/>
  <c r="Q13" i="1" s="1"/>
  <c r="AO13" i="1"/>
  <c r="P13" i="1" s="1"/>
  <c r="AK13" i="1"/>
  <c r="AL13" i="1" s="1"/>
  <c r="O13" i="1" s="1"/>
  <c r="AH13" i="1"/>
  <c r="AI13" i="1" s="1"/>
  <c r="N13" i="1" s="1"/>
  <c r="AE13" i="1"/>
  <c r="AF13" i="1" s="1"/>
  <c r="M13" i="1" s="1"/>
  <c r="AB13" i="1"/>
  <c r="AC13" i="1" s="1"/>
  <c r="L13" i="1" s="1"/>
  <c r="Y13" i="1"/>
  <c r="Z13" i="1" s="1"/>
  <c r="K13" i="1" s="1"/>
  <c r="V13" i="1"/>
  <c r="W13" i="1" s="1"/>
  <c r="J13" i="1" s="1"/>
  <c r="C13" i="1"/>
  <c r="A9" i="9" s="1"/>
  <c r="AT12" i="1"/>
  <c r="AU12" i="1" s="1"/>
  <c r="R12" i="1" s="1"/>
  <c r="AQ12" i="1"/>
  <c r="AR12" i="1" s="1"/>
  <c r="Q12" i="1" s="1"/>
  <c r="AK12" i="1"/>
  <c r="AL12" i="1" s="1"/>
  <c r="O12" i="1" s="1"/>
  <c r="AH12" i="1"/>
  <c r="AI12" i="1" s="1"/>
  <c r="N12" i="1" s="1"/>
  <c r="AE12" i="1"/>
  <c r="AF12" i="1" s="1"/>
  <c r="M12" i="1" s="1"/>
  <c r="AB12" i="1"/>
  <c r="AC12" i="1" s="1"/>
  <c r="L12" i="1" s="1"/>
  <c r="Y12" i="1"/>
  <c r="Z12" i="1" s="1"/>
  <c r="K12" i="1" s="1"/>
  <c r="V12" i="1"/>
  <c r="W12" i="1" s="1"/>
  <c r="J12" i="1" s="1"/>
  <c r="AZ11" i="1"/>
  <c r="BA11" i="1" s="1"/>
  <c r="T11" i="1" s="1"/>
  <c r="AW11" i="1"/>
  <c r="AX11" i="1" s="1"/>
  <c r="S11" i="1" s="1"/>
  <c r="AT11" i="1"/>
  <c r="AU11" i="1" s="1"/>
  <c r="R11" i="1" s="1"/>
  <c r="AQ11" i="1"/>
  <c r="AR11" i="1" s="1"/>
  <c r="Q11" i="1" s="1"/>
  <c r="AK11" i="1"/>
  <c r="AL11" i="1" s="1"/>
  <c r="O11" i="1" s="1"/>
  <c r="AH11" i="1"/>
  <c r="AI11" i="1" s="1"/>
  <c r="N11" i="1" s="1"/>
  <c r="AE11" i="1"/>
  <c r="AF11" i="1" s="1"/>
  <c r="M11" i="1" s="1"/>
  <c r="AB11" i="1"/>
  <c r="AC11" i="1" s="1"/>
  <c r="L11" i="1" s="1"/>
  <c r="Y11" i="1"/>
  <c r="Z11" i="1" s="1"/>
  <c r="K11" i="1" s="1"/>
  <c r="V11" i="1"/>
  <c r="W11" i="1" s="1"/>
  <c r="J11" i="1" s="1"/>
  <c r="C11" i="1"/>
  <c r="AK10" i="1"/>
  <c r="AL10" i="1" s="1"/>
  <c r="O10" i="1" s="1"/>
  <c r="AH10" i="1"/>
  <c r="AI10" i="1" s="1"/>
  <c r="N10" i="1" s="1"/>
  <c r="AE10" i="1"/>
  <c r="AF10" i="1" s="1"/>
  <c r="M10" i="1" s="1"/>
  <c r="AB10" i="1"/>
  <c r="AC10" i="1" s="1"/>
  <c r="L10" i="1" s="1"/>
  <c r="Y10" i="1"/>
  <c r="Z10" i="1" s="1"/>
  <c r="K10" i="1" s="1"/>
  <c r="V10" i="1"/>
  <c r="W10" i="1" s="1"/>
  <c r="J10" i="1" s="1"/>
  <c r="C10" i="1"/>
  <c r="AO6" i="1"/>
  <c r="P6" i="1" s="1"/>
  <c r="AK6" i="1"/>
  <c r="AL6" i="1" s="1"/>
  <c r="O6" i="1" s="1"/>
  <c r="AH6" i="1"/>
  <c r="AI6" i="1" s="1"/>
  <c r="N6" i="1" s="1"/>
  <c r="AE6" i="1"/>
  <c r="AF6" i="1" s="1"/>
  <c r="M6" i="1" s="1"/>
  <c r="AB6" i="1"/>
  <c r="AC6" i="1" s="1"/>
  <c r="L6" i="1" s="1"/>
  <c r="Y6" i="1"/>
  <c r="Z6" i="1" s="1"/>
  <c r="K6" i="1" s="1"/>
  <c r="V6" i="1"/>
  <c r="W6" i="1" s="1"/>
  <c r="J6" i="1" s="1"/>
  <c r="C6" i="1"/>
  <c r="AO9" i="1"/>
  <c r="P9" i="1" s="1"/>
  <c r="AE9" i="1"/>
  <c r="AF9" i="1" s="1"/>
  <c r="M9" i="1" s="1"/>
  <c r="AB9" i="1"/>
  <c r="AC9" i="1" s="1"/>
  <c r="L9" i="1" s="1"/>
  <c r="Y9" i="1"/>
  <c r="Z9" i="1" s="1"/>
  <c r="K9" i="1" s="1"/>
  <c r="V9" i="1"/>
  <c r="W9" i="1" s="1"/>
  <c r="J9" i="1" s="1"/>
  <c r="C9" i="1"/>
  <c r="AZ8" i="1"/>
  <c r="BA8" i="1" s="1"/>
  <c r="T8" i="1" s="1"/>
  <c r="AW8" i="1"/>
  <c r="AX8" i="1" s="1"/>
  <c r="S8" i="1" s="1"/>
  <c r="AO8" i="1"/>
  <c r="P8" i="1" s="1"/>
  <c r="AE8" i="1"/>
  <c r="AF8" i="1" s="1"/>
  <c r="M8" i="1" s="1"/>
  <c r="AB8" i="1"/>
  <c r="AC8" i="1" s="1"/>
  <c r="L8" i="1" s="1"/>
  <c r="Y8" i="1"/>
  <c r="Z8" i="1" s="1"/>
  <c r="K8" i="1" s="1"/>
  <c r="V8" i="1"/>
  <c r="W8" i="1" s="1"/>
  <c r="J8" i="1" s="1"/>
  <c r="C8" i="1"/>
  <c r="AZ7" i="1"/>
  <c r="BA7" i="1" s="1"/>
  <c r="T7" i="1" s="1"/>
  <c r="AW7" i="1"/>
  <c r="AX7" i="1" s="1"/>
  <c r="S7" i="1" s="1"/>
  <c r="AE7" i="1"/>
  <c r="AF7" i="1" s="1"/>
  <c r="M7" i="1" s="1"/>
  <c r="AB7" i="1"/>
  <c r="AC7" i="1" s="1"/>
  <c r="Y7" i="1"/>
  <c r="Z7" i="1" s="1"/>
  <c r="K7" i="1" s="1"/>
  <c r="V7" i="1"/>
  <c r="W7" i="1" s="1"/>
  <c r="J7" i="1" s="1"/>
  <c r="L7" i="1"/>
  <c r="C7" i="1"/>
  <c r="AZ5" i="1"/>
  <c r="BA5" i="1" s="1"/>
  <c r="T5" i="1" s="1"/>
  <c r="AW5" i="1"/>
  <c r="AX5" i="1" s="1"/>
  <c r="S5" i="1" s="1"/>
  <c r="AE5" i="1"/>
  <c r="AF5" i="1" s="1"/>
  <c r="M5" i="1" s="1"/>
  <c r="AB5" i="1"/>
  <c r="AC5" i="1" s="1"/>
  <c r="L5" i="1" s="1"/>
  <c r="Y5" i="1"/>
  <c r="Z5" i="1" s="1"/>
  <c r="K5" i="1" s="1"/>
  <c r="V5" i="1"/>
  <c r="W5" i="1" s="1"/>
  <c r="J5" i="1" s="1"/>
  <c r="C5" i="1"/>
  <c r="AE4" i="1"/>
  <c r="AF4" i="1" s="1"/>
  <c r="M4" i="1" s="1"/>
  <c r="AB4" i="1"/>
  <c r="AC4" i="1" s="1"/>
  <c r="L4" i="1" s="1"/>
  <c r="Y4" i="1"/>
  <c r="Z4" i="1" s="1"/>
  <c r="V4" i="1"/>
  <c r="W4" i="1" s="1"/>
  <c r="J4" i="1" s="1"/>
  <c r="K4" i="1"/>
  <c r="C4" i="1"/>
  <c r="AV6" i="4" l="1"/>
  <c r="AY6" i="4"/>
  <c r="AV9" i="4"/>
  <c r="AY9" i="4"/>
  <c r="AZ9" i="4" s="1"/>
  <c r="BA9" i="4" s="1"/>
  <c r="T9" i="4" s="1"/>
  <c r="AV5" i="4"/>
  <c r="AY5" i="4"/>
  <c r="A174" i="9"/>
  <c r="AY20" i="4"/>
  <c r="AV20" i="4"/>
  <c r="AV4" i="4"/>
  <c r="AY4" i="4"/>
  <c r="AV11" i="4"/>
  <c r="AY11" i="4"/>
  <c r="AV13" i="4"/>
  <c r="AY13" i="4"/>
  <c r="AV14" i="4"/>
  <c r="AY14" i="4"/>
  <c r="AV12" i="4"/>
  <c r="AY12" i="4"/>
  <c r="A169" i="9"/>
  <c r="AY12" i="3"/>
  <c r="AV12" i="3"/>
  <c r="AY4" i="3"/>
  <c r="AV4" i="3"/>
  <c r="AY11" i="3"/>
  <c r="AV11" i="3"/>
  <c r="AV8" i="3"/>
  <c r="AY8" i="3"/>
  <c r="AS9" i="3"/>
  <c r="AY9" i="3"/>
  <c r="AV9" i="3"/>
  <c r="AY5" i="3"/>
  <c r="AV5" i="3"/>
  <c r="AY6" i="3"/>
  <c r="AV6" i="3"/>
  <c r="AY7" i="3"/>
  <c r="AZ7" i="3" s="1"/>
  <c r="BA7" i="3" s="1"/>
  <c r="T7" i="3" s="1"/>
  <c r="AV7" i="3"/>
  <c r="A114" i="9"/>
  <c r="AY7" i="4"/>
  <c r="AV7" i="4"/>
  <c r="A173" i="9"/>
  <c r="AS7" i="2"/>
  <c r="AV7" i="2"/>
  <c r="AY7" i="2"/>
  <c r="AY9" i="2"/>
  <c r="AV9" i="2"/>
  <c r="AS4" i="2"/>
  <c r="AV4" i="2"/>
  <c r="AY4" i="2"/>
  <c r="AS6" i="2"/>
  <c r="AY6" i="2"/>
  <c r="AV6" i="2"/>
  <c r="AS5" i="2"/>
  <c r="AY5" i="2"/>
  <c r="AV5" i="2"/>
  <c r="AV8" i="2"/>
  <c r="AY8" i="2"/>
  <c r="A13" i="9"/>
  <c r="AS15" i="1"/>
  <c r="AP15" i="1"/>
  <c r="AS5" i="1"/>
  <c r="AP5" i="1"/>
  <c r="AS8" i="1"/>
  <c r="AP8" i="1"/>
  <c r="A5" i="9"/>
  <c r="AY6" i="1"/>
  <c r="AV6" i="1"/>
  <c r="AS6" i="1"/>
  <c r="AP6" i="1"/>
  <c r="AY4" i="1"/>
  <c r="AS4" i="1"/>
  <c r="AM4" i="1"/>
  <c r="AV4" i="1"/>
  <c r="AP4" i="1"/>
  <c r="AS7" i="1"/>
  <c r="AP7" i="1"/>
  <c r="AY9" i="1"/>
  <c r="AV9" i="1"/>
  <c r="AS9" i="1"/>
  <c r="AP9" i="1"/>
  <c r="AY10" i="1"/>
  <c r="AZ10" i="1" s="1"/>
  <c r="BA10" i="1" s="1"/>
  <c r="T10" i="1" s="1"/>
  <c r="AV10" i="1"/>
  <c r="AS10" i="1"/>
  <c r="AP10" i="1"/>
  <c r="A10" i="9"/>
  <c r="A11" i="9"/>
  <c r="AP6" i="3"/>
  <c r="AS6" i="3"/>
  <c r="AP7" i="3"/>
  <c r="AS7" i="3"/>
  <c r="A116" i="9"/>
  <c r="A119" i="9"/>
  <c r="A121" i="9"/>
  <c r="AP10" i="3"/>
  <c r="AS10" i="3"/>
  <c r="A115" i="9"/>
  <c r="A118" i="9"/>
  <c r="A120" i="9"/>
  <c r="A117" i="9"/>
  <c r="AP7" i="4"/>
  <c r="AS7" i="4"/>
  <c r="AP5" i="4"/>
  <c r="AS5" i="4"/>
  <c r="AP8" i="4"/>
  <c r="AS8" i="4"/>
  <c r="AP11" i="4"/>
  <c r="AS11" i="4"/>
  <c r="AP6" i="4"/>
  <c r="AS6" i="4"/>
  <c r="AP13" i="4"/>
  <c r="AS13" i="4"/>
  <c r="AP4" i="4"/>
  <c r="AS4" i="4"/>
  <c r="AP9" i="4"/>
  <c r="AS9" i="4"/>
  <c r="AP10" i="4"/>
  <c r="AS10" i="4"/>
  <c r="AP12" i="4"/>
  <c r="AS12" i="4"/>
  <c r="A166" i="9"/>
  <c r="A167" i="9"/>
  <c r="AP17" i="4"/>
  <c r="A108" i="9"/>
  <c r="AP9" i="3"/>
  <c r="A58" i="9"/>
  <c r="AG12" i="2"/>
  <c r="AJ12" i="2"/>
  <c r="AP5" i="2"/>
  <c r="A54" i="9"/>
  <c r="AJ5" i="2"/>
  <c r="AG5" i="2"/>
  <c r="AP7" i="2"/>
  <c r="AM7" i="2"/>
  <c r="A53" i="9"/>
  <c r="AG7" i="2"/>
  <c r="AJ7" i="2"/>
  <c r="A56" i="9"/>
  <c r="AJ9" i="2"/>
  <c r="AG9" i="2"/>
  <c r="AP10" i="2"/>
  <c r="A57" i="9"/>
  <c r="AP4" i="2"/>
  <c r="AM4" i="2"/>
  <c r="A51" i="9"/>
  <c r="AG4" i="2"/>
  <c r="AJ4" i="2"/>
  <c r="AP6" i="2"/>
  <c r="AM6" i="2"/>
  <c r="A52" i="9"/>
  <c r="AG6" i="2"/>
  <c r="AJ6" i="2"/>
  <c r="AM8" i="2"/>
  <c r="A55" i="9"/>
  <c r="AG8" i="2"/>
  <c r="AJ8" i="2"/>
  <c r="A157" i="9"/>
  <c r="AG7" i="4"/>
  <c r="AJ7" i="4"/>
  <c r="AM12" i="4"/>
  <c r="A158" i="9"/>
  <c r="AJ12" i="4"/>
  <c r="AG12" i="4"/>
  <c r="AM10" i="4"/>
  <c r="A153" i="9"/>
  <c r="AJ10" i="4"/>
  <c r="AG10" i="4"/>
  <c r="AM9" i="4"/>
  <c r="A154" i="9"/>
  <c r="AJ9" i="4"/>
  <c r="AG9" i="4"/>
  <c r="A170" i="9"/>
  <c r="AG24" i="4"/>
  <c r="AJ24" i="4"/>
  <c r="AM11" i="4"/>
  <c r="A155" i="9"/>
  <c r="AJ11" i="4"/>
  <c r="AG11" i="4"/>
  <c r="A163" i="9"/>
  <c r="AJ16" i="4"/>
  <c r="AG16" i="4"/>
  <c r="A156" i="9"/>
  <c r="AJ5" i="4"/>
  <c r="AG5" i="4"/>
  <c r="A161" i="9"/>
  <c r="AJ15" i="4"/>
  <c r="AG15" i="4"/>
  <c r="AM18" i="4"/>
  <c r="A164" i="9"/>
  <c r="AJ18" i="4"/>
  <c r="AG18" i="4"/>
  <c r="A168" i="9"/>
  <c r="AJ22" i="4"/>
  <c r="AG22" i="4"/>
  <c r="AM4" i="4"/>
  <c r="A151" i="9"/>
  <c r="AJ4" i="4"/>
  <c r="AG4" i="4"/>
  <c r="AM6" i="4"/>
  <c r="A152" i="9"/>
  <c r="AJ6" i="4"/>
  <c r="AG6" i="4"/>
  <c r="A160" i="9"/>
  <c r="AG8" i="4"/>
  <c r="AJ8" i="4"/>
  <c r="A162" i="9"/>
  <c r="AJ14" i="4"/>
  <c r="AG14" i="4"/>
  <c r="AM13" i="4"/>
  <c r="A159" i="9"/>
  <c r="AJ13" i="4"/>
  <c r="AG13" i="4"/>
  <c r="AM26" i="4"/>
  <c r="A171" i="9"/>
  <c r="AM25" i="4"/>
  <c r="A172" i="9"/>
  <c r="A101" i="9"/>
  <c r="AG4" i="3"/>
  <c r="AJ4" i="3"/>
  <c r="A106" i="9"/>
  <c r="AJ11" i="3"/>
  <c r="A107" i="9"/>
  <c r="AJ10" i="3"/>
  <c r="AG10" i="3"/>
  <c r="AM7" i="3"/>
  <c r="A105" i="9"/>
  <c r="A103" i="9"/>
  <c r="AG8" i="3"/>
  <c r="AJ8" i="3"/>
  <c r="A102" i="9"/>
  <c r="AG5" i="3"/>
  <c r="AH4" i="3" s="1"/>
  <c r="AI4" i="3" s="1"/>
  <c r="N4" i="3" s="1"/>
  <c r="AJ5" i="3"/>
  <c r="AM6" i="3"/>
  <c r="A104" i="9"/>
  <c r="AJ6" i="3"/>
  <c r="AG6" i="3"/>
  <c r="AM12" i="3"/>
  <c r="A109" i="9"/>
  <c r="AM13" i="3"/>
  <c r="A110" i="9"/>
  <c r="A6" i="9"/>
  <c r="AJ9" i="1"/>
  <c r="AG9" i="1"/>
  <c r="A1" i="9"/>
  <c r="AJ4" i="1"/>
  <c r="AG4" i="1"/>
  <c r="AM5" i="1"/>
  <c r="A2" i="9"/>
  <c r="AJ5" i="1"/>
  <c r="AG5" i="1"/>
  <c r="AM7" i="1"/>
  <c r="A3" i="9"/>
  <c r="AG7" i="1"/>
  <c r="AJ7" i="1"/>
  <c r="AM10" i="1"/>
  <c r="AN10" i="1" s="1"/>
  <c r="AO10" i="1" s="1"/>
  <c r="P10" i="1" s="1"/>
  <c r="A7" i="9"/>
  <c r="A4" i="9"/>
  <c r="J11" i="10" s="1"/>
  <c r="AG8" i="1"/>
  <c r="AJ8" i="1"/>
  <c r="AM11" i="1"/>
  <c r="A8" i="9"/>
  <c r="H28" i="4"/>
  <c r="I29" i="4"/>
  <c r="I28" i="4"/>
  <c r="I20" i="3"/>
  <c r="H28" i="3"/>
  <c r="H19" i="3"/>
  <c r="H17" i="3"/>
  <c r="I28" i="3"/>
  <c r="I17" i="3"/>
  <c r="H30" i="1"/>
  <c r="H29" i="1"/>
  <c r="I17" i="1"/>
  <c r="H17" i="1"/>
  <c r="H20" i="1"/>
  <c r="I20" i="1"/>
  <c r="H22" i="1"/>
  <c r="I22" i="1"/>
  <c r="H27" i="1"/>
  <c r="I27" i="1"/>
  <c r="I13" i="1"/>
  <c r="H13" i="1"/>
  <c r="H26" i="1"/>
  <c r="I26" i="1"/>
  <c r="I17" i="2"/>
  <c r="H17" i="2"/>
  <c r="I21" i="2"/>
  <c r="H21" i="2"/>
  <c r="I25" i="2"/>
  <c r="H25" i="2"/>
  <c r="I29" i="2"/>
  <c r="H29" i="2"/>
  <c r="H14" i="1"/>
  <c r="I14" i="1"/>
  <c r="H18" i="1"/>
  <c r="I18" i="1"/>
  <c r="I23" i="1"/>
  <c r="H23" i="1"/>
  <c r="I24" i="1"/>
  <c r="I28" i="1"/>
  <c r="I18" i="2"/>
  <c r="H18" i="2"/>
  <c r="I22" i="2"/>
  <c r="H22" i="2"/>
  <c r="I26" i="2"/>
  <c r="H26" i="2"/>
  <c r="I30" i="2"/>
  <c r="H30" i="2"/>
  <c r="I19" i="1"/>
  <c r="H19" i="1"/>
  <c r="H25" i="1"/>
  <c r="H30" i="4"/>
  <c r="I30" i="4"/>
  <c r="I19" i="2"/>
  <c r="H19" i="2"/>
  <c r="I23" i="2"/>
  <c r="H23" i="2"/>
  <c r="I27" i="2"/>
  <c r="H27" i="2"/>
  <c r="H28" i="1"/>
  <c r="I23" i="3"/>
  <c r="H23" i="3"/>
  <c r="I27" i="3"/>
  <c r="H27" i="3"/>
  <c r="H23" i="4"/>
  <c r="I21" i="1"/>
  <c r="I31" i="2"/>
  <c r="H31" i="2"/>
  <c r="I32" i="2"/>
  <c r="H32" i="2"/>
  <c r="AH4" i="1"/>
  <c r="AI4" i="1" s="1"/>
  <c r="N4" i="1" s="1"/>
  <c r="H24" i="1"/>
  <c r="I29" i="1"/>
  <c r="H18" i="3"/>
  <c r="I18" i="3"/>
  <c r="I30" i="3"/>
  <c r="H31" i="3"/>
  <c r="I31" i="3"/>
  <c r="H21" i="1"/>
  <c r="I25" i="1"/>
  <c r="I30" i="1"/>
  <c r="I31" i="1"/>
  <c r="H31" i="1"/>
  <c r="I32" i="1"/>
  <c r="H32" i="1"/>
  <c r="I20" i="2"/>
  <c r="H20" i="2"/>
  <c r="I24" i="2"/>
  <c r="H24" i="2"/>
  <c r="I28" i="2"/>
  <c r="H28" i="2"/>
  <c r="I14" i="3"/>
  <c r="H14" i="3"/>
  <c r="H29" i="3"/>
  <c r="I29" i="3"/>
  <c r="H22" i="3"/>
  <c r="H32" i="3"/>
  <c r="I32" i="3"/>
  <c r="I19" i="3"/>
  <c r="H20" i="3"/>
  <c r="I21" i="3"/>
  <c r="H21" i="3"/>
  <c r="I22" i="3"/>
  <c r="I24" i="3"/>
  <c r="H24" i="3"/>
  <c r="H30" i="3"/>
  <c r="I21" i="4"/>
  <c r="H21" i="4"/>
  <c r="I19" i="4"/>
  <c r="H19" i="4"/>
  <c r="I23" i="4"/>
  <c r="I31" i="4"/>
  <c r="H31" i="4"/>
  <c r="I32" i="4"/>
  <c r="H32" i="4"/>
  <c r="H29" i="4"/>
  <c r="AW4" i="3" l="1"/>
  <c r="AX4" i="3" s="1"/>
  <c r="S4" i="3" s="1"/>
  <c r="AZ8" i="2"/>
  <c r="BA8" i="2" s="1"/>
  <c r="T8" i="2" s="1"/>
  <c r="AZ11" i="2"/>
  <c r="BA11" i="2" s="1"/>
  <c r="T11" i="2" s="1"/>
  <c r="J15" i="10"/>
  <c r="AK12" i="2"/>
  <c r="AL12" i="2" s="1"/>
  <c r="O12" i="2" s="1"/>
  <c r="H12" i="2" s="1"/>
  <c r="AW11" i="2"/>
  <c r="AX11" i="2" s="1"/>
  <c r="S11" i="2" s="1"/>
  <c r="AZ12" i="4"/>
  <c r="BA12" i="4" s="1"/>
  <c r="T12" i="4" s="1"/>
  <c r="AZ4" i="4"/>
  <c r="BA4" i="4" s="1"/>
  <c r="T4" i="4" s="1"/>
  <c r="AZ20" i="4"/>
  <c r="BA20" i="4" s="1"/>
  <c r="T20" i="4" s="1"/>
  <c r="AZ7" i="4"/>
  <c r="BA7" i="4" s="1"/>
  <c r="T7" i="4" s="1"/>
  <c r="AZ13" i="4"/>
  <c r="BA13" i="4" s="1"/>
  <c r="T13" i="4" s="1"/>
  <c r="AZ5" i="4"/>
  <c r="BA5" i="4" s="1"/>
  <c r="T5" i="4" s="1"/>
  <c r="AZ6" i="4"/>
  <c r="BA6" i="4" s="1"/>
  <c r="T6" i="4" s="1"/>
  <c r="AZ27" i="4"/>
  <c r="BA27" i="4" s="1"/>
  <c r="T27" i="4" s="1"/>
  <c r="AZ14" i="4"/>
  <c r="BA14" i="4" s="1"/>
  <c r="T14" i="4" s="1"/>
  <c r="AZ11" i="4"/>
  <c r="BA11" i="4" s="1"/>
  <c r="T11" i="4" s="1"/>
  <c r="AW7" i="4"/>
  <c r="AX7" i="4" s="1"/>
  <c r="S7" i="4" s="1"/>
  <c r="AW12" i="4"/>
  <c r="AX12" i="4" s="1"/>
  <c r="S12" i="4" s="1"/>
  <c r="AW13" i="4"/>
  <c r="AX13" i="4" s="1"/>
  <c r="S13" i="4" s="1"/>
  <c r="AW14" i="4"/>
  <c r="AX14" i="4" s="1"/>
  <c r="S14" i="4" s="1"/>
  <c r="AW9" i="4"/>
  <c r="AX9" i="4" s="1"/>
  <c r="S9" i="4" s="1"/>
  <c r="AW6" i="4"/>
  <c r="AX6" i="4" s="1"/>
  <c r="S6" i="4" s="1"/>
  <c r="AW5" i="4"/>
  <c r="AX5" i="4" s="1"/>
  <c r="S5" i="4" s="1"/>
  <c r="AW4" i="4"/>
  <c r="AX4" i="4" s="1"/>
  <c r="S4" i="4" s="1"/>
  <c r="AW20" i="4"/>
  <c r="AX20" i="4" s="1"/>
  <c r="S20" i="4" s="1"/>
  <c r="AW11" i="4"/>
  <c r="AX11" i="4" s="1"/>
  <c r="S11" i="4" s="1"/>
  <c r="AZ5" i="3"/>
  <c r="BA5" i="3" s="1"/>
  <c r="T5" i="3" s="1"/>
  <c r="AZ8" i="3"/>
  <c r="BA8" i="3" s="1"/>
  <c r="T8" i="3" s="1"/>
  <c r="AW6" i="3"/>
  <c r="AX6" i="3" s="1"/>
  <c r="S6" i="3" s="1"/>
  <c r="AW9" i="3"/>
  <c r="AX9" i="3" s="1"/>
  <c r="S9" i="3" s="1"/>
  <c r="AW8" i="3"/>
  <c r="AX8" i="3" s="1"/>
  <c r="S8" i="3" s="1"/>
  <c r="AZ4" i="3"/>
  <c r="BA4" i="3" s="1"/>
  <c r="T4" i="3" s="1"/>
  <c r="AW27" i="4"/>
  <c r="AX27" i="4" s="1"/>
  <c r="S27" i="4" s="1"/>
  <c r="H27" i="4" s="1"/>
  <c r="AZ6" i="3"/>
  <c r="BA6" i="3" s="1"/>
  <c r="T6" i="3" s="1"/>
  <c r="AZ9" i="3"/>
  <c r="BA9" i="3" s="1"/>
  <c r="T9" i="3" s="1"/>
  <c r="AW11" i="3"/>
  <c r="AX11" i="3" s="1"/>
  <c r="S11" i="3" s="1"/>
  <c r="AW12" i="3"/>
  <c r="AX12" i="3" s="1"/>
  <c r="S12" i="3" s="1"/>
  <c r="AW7" i="3"/>
  <c r="AX7" i="3" s="1"/>
  <c r="S7" i="3" s="1"/>
  <c r="AW5" i="3"/>
  <c r="AX5" i="3" s="1"/>
  <c r="S5" i="3" s="1"/>
  <c r="AZ11" i="3"/>
  <c r="BA11" i="3" s="1"/>
  <c r="T11" i="3" s="1"/>
  <c r="AZ12" i="3"/>
  <c r="BA12" i="3" s="1"/>
  <c r="T12" i="3" s="1"/>
  <c r="AK7" i="1"/>
  <c r="AL7" i="1" s="1"/>
  <c r="O7" i="1" s="1"/>
  <c r="AK11" i="3"/>
  <c r="AL11" i="3" s="1"/>
  <c r="O11" i="3" s="1"/>
  <c r="AK4" i="1"/>
  <c r="AL4" i="1" s="1"/>
  <c r="O4" i="1" s="1"/>
  <c r="AK8" i="1"/>
  <c r="AL8" i="1" s="1"/>
  <c r="O8" i="1" s="1"/>
  <c r="AT10" i="2"/>
  <c r="AU10" i="2" s="1"/>
  <c r="R10" i="2" s="1"/>
  <c r="AT7" i="2"/>
  <c r="AU7" i="2" s="1"/>
  <c r="R7" i="2" s="1"/>
  <c r="AQ6" i="1"/>
  <c r="AR6" i="1" s="1"/>
  <c r="Q6" i="1" s="1"/>
  <c r="AT4" i="2"/>
  <c r="AU4" i="2" s="1"/>
  <c r="R4" i="2" s="1"/>
  <c r="AW8" i="2"/>
  <c r="AX8" i="2" s="1"/>
  <c r="S8" i="2" s="1"/>
  <c r="AZ4" i="2"/>
  <c r="BA4" i="2" s="1"/>
  <c r="T4" i="2" s="1"/>
  <c r="AT5" i="2"/>
  <c r="AU5" i="2" s="1"/>
  <c r="R5" i="2" s="1"/>
  <c r="AW6" i="2"/>
  <c r="AX6" i="2" s="1"/>
  <c r="S6" i="2" s="1"/>
  <c r="AW4" i="2"/>
  <c r="AX4" i="2" s="1"/>
  <c r="S4" i="2" s="1"/>
  <c r="AZ7" i="2"/>
  <c r="BA7" i="2" s="1"/>
  <c r="T7" i="2" s="1"/>
  <c r="AZ9" i="2"/>
  <c r="BA9" i="2" s="1"/>
  <c r="T9" i="2" s="1"/>
  <c r="H7" i="7"/>
  <c r="AT6" i="2"/>
  <c r="AU6" i="2" s="1"/>
  <c r="R6" i="2" s="1"/>
  <c r="AT10" i="1"/>
  <c r="AU10" i="1" s="1"/>
  <c r="R10" i="1" s="1"/>
  <c r="AW5" i="2"/>
  <c r="AX5" i="2" s="1"/>
  <c r="S5" i="2" s="1"/>
  <c r="AZ6" i="2"/>
  <c r="BA6" i="2" s="1"/>
  <c r="T6" i="2" s="1"/>
  <c r="AW7" i="2"/>
  <c r="AX7" i="2" s="1"/>
  <c r="S7" i="2" s="1"/>
  <c r="AH12" i="2"/>
  <c r="AI12" i="2" s="1"/>
  <c r="N12" i="2" s="1"/>
  <c r="AZ5" i="2"/>
  <c r="BA5" i="2" s="1"/>
  <c r="T5" i="2" s="1"/>
  <c r="AW9" i="2"/>
  <c r="AX9" i="2" s="1"/>
  <c r="S9" i="2" s="1"/>
  <c r="AZ9" i="1"/>
  <c r="BA9" i="1" s="1"/>
  <c r="T9" i="1" s="1"/>
  <c r="AW4" i="1"/>
  <c r="AX4" i="1" s="1"/>
  <c r="S4" i="1" s="1"/>
  <c r="AW12" i="1"/>
  <c r="AX12" i="1" s="1"/>
  <c r="S12" i="1" s="1"/>
  <c r="AT5" i="1"/>
  <c r="AU5" i="1" s="1"/>
  <c r="R5" i="1" s="1"/>
  <c r="G3" i="13"/>
  <c r="G7" i="13"/>
  <c r="G11" i="13"/>
  <c r="G15" i="13"/>
  <c r="G19" i="13"/>
  <c r="G23" i="13"/>
  <c r="G27" i="13"/>
  <c r="G31" i="13"/>
  <c r="G9" i="13"/>
  <c r="G17" i="13"/>
  <c r="G25" i="13"/>
  <c r="G10" i="13"/>
  <c r="G18" i="13"/>
  <c r="G26" i="13"/>
  <c r="G4" i="13"/>
  <c r="G8" i="13"/>
  <c r="G12" i="13"/>
  <c r="G16" i="13"/>
  <c r="G20" i="13"/>
  <c r="G24" i="13"/>
  <c r="G28" i="13"/>
  <c r="G2" i="13"/>
  <c r="G5" i="13"/>
  <c r="G13" i="13"/>
  <c r="G21" i="13"/>
  <c r="G29" i="13"/>
  <c r="G6" i="13"/>
  <c r="G14" i="13"/>
  <c r="G22" i="13"/>
  <c r="G30" i="13"/>
  <c r="H6" i="12"/>
  <c r="H2" i="12"/>
  <c r="H4" i="12"/>
  <c r="H9" i="12"/>
  <c r="H3" i="12"/>
  <c r="H7" i="12"/>
  <c r="H8" i="12"/>
  <c r="H5" i="12"/>
  <c r="G19" i="11"/>
  <c r="G7" i="11"/>
  <c r="G2" i="11"/>
  <c r="G8" i="11"/>
  <c r="G3" i="11"/>
  <c r="G17" i="11"/>
  <c r="G18" i="11"/>
  <c r="H11" i="12"/>
  <c r="H14" i="12"/>
  <c r="H10" i="12"/>
  <c r="H12" i="12"/>
  <c r="H13" i="12"/>
  <c r="AQ10" i="1"/>
  <c r="AR10" i="1" s="1"/>
  <c r="Q10" i="1" s="1"/>
  <c r="AQ9" i="1"/>
  <c r="AR9" i="1" s="1"/>
  <c r="Q9" i="1" s="1"/>
  <c r="AQ7" i="1"/>
  <c r="AR7" i="1" s="1"/>
  <c r="Q7" i="1" s="1"/>
  <c r="AT6" i="1"/>
  <c r="AU6" i="1" s="1"/>
  <c r="R6" i="1" s="1"/>
  <c r="AQ8" i="1"/>
  <c r="AR8" i="1" s="1"/>
  <c r="Q8" i="1" s="1"/>
  <c r="AQ15" i="1"/>
  <c r="AR15" i="1" s="1"/>
  <c r="Q15" i="1" s="1"/>
  <c r="AT9" i="1"/>
  <c r="AU9" i="1" s="1"/>
  <c r="R9" i="1" s="1"/>
  <c r="AT7" i="1"/>
  <c r="AU7" i="1" s="1"/>
  <c r="R7" i="1" s="1"/>
  <c r="AT4" i="1"/>
  <c r="AU4" i="1" s="1"/>
  <c r="R4" i="1" s="1"/>
  <c r="AW6" i="1"/>
  <c r="AX6" i="1" s="1"/>
  <c r="S6" i="1" s="1"/>
  <c r="AT8" i="1"/>
  <c r="AU8" i="1" s="1"/>
  <c r="R8" i="1" s="1"/>
  <c r="AT15" i="1"/>
  <c r="AU15" i="1" s="1"/>
  <c r="R15" i="1" s="1"/>
  <c r="J16" i="10"/>
  <c r="AW10" i="1"/>
  <c r="AX10" i="1" s="1"/>
  <c r="S10" i="1" s="1"/>
  <c r="AW9" i="1"/>
  <c r="AX9" i="1" s="1"/>
  <c r="S9" i="1" s="1"/>
  <c r="AQ4" i="1"/>
  <c r="AR4" i="1" s="1"/>
  <c r="Q4" i="1" s="1"/>
  <c r="AZ4" i="1"/>
  <c r="BA4" i="1" s="1"/>
  <c r="T4" i="1" s="1"/>
  <c r="AZ12" i="1"/>
  <c r="BA12" i="1" s="1"/>
  <c r="T12" i="1" s="1"/>
  <c r="AZ6" i="1"/>
  <c r="BA6" i="1" s="1"/>
  <c r="T6" i="1" s="1"/>
  <c r="AQ5" i="1"/>
  <c r="AR5" i="1" s="1"/>
  <c r="Q5" i="1" s="1"/>
  <c r="G31" i="11"/>
  <c r="AQ9" i="3"/>
  <c r="AR9" i="3" s="1"/>
  <c r="Q9" i="3" s="1"/>
  <c r="AT16" i="3"/>
  <c r="AU16" i="3" s="1"/>
  <c r="R16" i="3" s="1"/>
  <c r="AT15" i="3"/>
  <c r="AU15" i="3" s="1"/>
  <c r="R15" i="3" s="1"/>
  <c r="AT6" i="3"/>
  <c r="AU6" i="3" s="1"/>
  <c r="R6" i="3" s="1"/>
  <c r="AT12" i="4"/>
  <c r="AU12" i="4" s="1"/>
  <c r="R12" i="4" s="1"/>
  <c r="AT10" i="3"/>
  <c r="AU10" i="3" s="1"/>
  <c r="R10" i="3" s="1"/>
  <c r="AQ11" i="4"/>
  <c r="AR11" i="4" s="1"/>
  <c r="Q11" i="4" s="1"/>
  <c r="AQ4" i="4"/>
  <c r="AR4" i="4" s="1"/>
  <c r="Q4" i="4" s="1"/>
  <c r="AT7" i="3"/>
  <c r="AU7" i="3" s="1"/>
  <c r="R7" i="3" s="1"/>
  <c r="AT9" i="3"/>
  <c r="AU9" i="3" s="1"/>
  <c r="R9" i="3" s="1"/>
  <c r="AT10" i="4"/>
  <c r="AU10" i="4" s="1"/>
  <c r="R10" i="4" s="1"/>
  <c r="AT4" i="4"/>
  <c r="AU4" i="4" s="1"/>
  <c r="R4" i="4" s="1"/>
  <c r="AT6" i="4"/>
  <c r="AU6" i="4" s="1"/>
  <c r="R6" i="4" s="1"/>
  <c r="AT8" i="4"/>
  <c r="AU8" i="4" s="1"/>
  <c r="R8" i="4" s="1"/>
  <c r="AT7" i="4"/>
  <c r="AU7" i="4" s="1"/>
  <c r="R7" i="4" s="1"/>
  <c r="AQ17" i="4"/>
  <c r="AR17" i="4" s="1"/>
  <c r="Q17" i="4" s="1"/>
  <c r="AK14" i="4"/>
  <c r="AL14" i="4" s="1"/>
  <c r="O14" i="4" s="1"/>
  <c r="AH6" i="4"/>
  <c r="AI6" i="4" s="1"/>
  <c r="N6" i="4" s="1"/>
  <c r="AT9" i="4"/>
  <c r="AU9" i="4" s="1"/>
  <c r="R9" i="4" s="1"/>
  <c r="AT13" i="4"/>
  <c r="AU13" i="4" s="1"/>
  <c r="R13" i="4" s="1"/>
  <c r="AT11" i="4"/>
  <c r="AU11" i="4" s="1"/>
  <c r="R11" i="4" s="1"/>
  <c r="AT5" i="4"/>
  <c r="AU5" i="4" s="1"/>
  <c r="R5" i="4" s="1"/>
  <c r="AT17" i="4"/>
  <c r="AU17" i="4" s="1"/>
  <c r="R17" i="4" s="1"/>
  <c r="AH13" i="4"/>
  <c r="AI13" i="4" s="1"/>
  <c r="N13" i="4" s="1"/>
  <c r="AH14" i="4"/>
  <c r="AI14" i="4" s="1"/>
  <c r="N14" i="4" s="1"/>
  <c r="AN18" i="4"/>
  <c r="AO18" i="4" s="1"/>
  <c r="P18" i="4" s="1"/>
  <c r="AH7" i="4"/>
  <c r="AI7" i="4" s="1"/>
  <c r="N7" i="4" s="1"/>
  <c r="AQ12" i="4"/>
  <c r="AR12" i="4" s="1"/>
  <c r="Q12" i="4" s="1"/>
  <c r="AQ8" i="4"/>
  <c r="AR8" i="4" s="1"/>
  <c r="Q8" i="4" s="1"/>
  <c r="AH4" i="4"/>
  <c r="AI4" i="4" s="1"/>
  <c r="N4" i="4" s="1"/>
  <c r="AQ10" i="4"/>
  <c r="AR10" i="4" s="1"/>
  <c r="Q10" i="4" s="1"/>
  <c r="AQ6" i="4"/>
  <c r="AR6" i="4" s="1"/>
  <c r="Q6" i="4" s="1"/>
  <c r="AQ5" i="4"/>
  <c r="AR5" i="4" s="1"/>
  <c r="Q5" i="4" s="1"/>
  <c r="AQ7" i="4"/>
  <c r="AR7" i="4" s="1"/>
  <c r="Q7" i="4" s="1"/>
  <c r="AQ13" i="4"/>
  <c r="AR13" i="4" s="1"/>
  <c r="Q13" i="4" s="1"/>
  <c r="AQ9" i="4"/>
  <c r="AR9" i="4" s="1"/>
  <c r="Q9" i="4" s="1"/>
  <c r="G6" i="11"/>
  <c r="H15" i="12"/>
  <c r="G11" i="11"/>
  <c r="H16" i="12"/>
  <c r="G25" i="11"/>
  <c r="H18" i="12"/>
  <c r="G26" i="11"/>
  <c r="H20" i="12"/>
  <c r="G13" i="11"/>
  <c r="H26" i="12"/>
  <c r="H24" i="12"/>
  <c r="H29" i="12"/>
  <c r="H23" i="12"/>
  <c r="G15" i="11"/>
  <c r="G24" i="11"/>
  <c r="H30" i="12"/>
  <c r="G22" i="11"/>
  <c r="G14" i="11"/>
  <c r="H27" i="12"/>
  <c r="H28" i="12"/>
  <c r="H25" i="12"/>
  <c r="G30" i="11"/>
  <c r="G21" i="11"/>
  <c r="G23" i="11"/>
  <c r="G27" i="11"/>
  <c r="H31" i="12"/>
  <c r="G10" i="11"/>
  <c r="H22" i="12"/>
  <c r="G28" i="11"/>
  <c r="H21" i="12"/>
  <c r="H19" i="12"/>
  <c r="G5" i="11"/>
  <c r="G29" i="11"/>
  <c r="H17" i="12"/>
  <c r="J25" i="10"/>
  <c r="AQ16" i="3"/>
  <c r="AR16" i="3" s="1"/>
  <c r="Q16" i="3" s="1"/>
  <c r="AH6" i="3"/>
  <c r="AI6" i="3" s="1"/>
  <c r="N6" i="3" s="1"/>
  <c r="AK4" i="3"/>
  <c r="AL4" i="3" s="1"/>
  <c r="O4" i="3" s="1"/>
  <c r="H4" i="3" s="1"/>
  <c r="AH8" i="3"/>
  <c r="AI8" i="3" s="1"/>
  <c r="N8" i="3" s="1"/>
  <c r="AH10" i="3"/>
  <c r="AI10" i="3" s="1"/>
  <c r="N10" i="3" s="1"/>
  <c r="AQ15" i="3"/>
  <c r="AR15" i="3" s="1"/>
  <c r="Q15" i="3" s="1"/>
  <c r="AQ7" i="3"/>
  <c r="AR7" i="3" s="1"/>
  <c r="Q7" i="3" s="1"/>
  <c r="AQ6" i="3"/>
  <c r="AR6" i="3" s="1"/>
  <c r="Q6" i="3" s="1"/>
  <c r="J28" i="10"/>
  <c r="AQ10" i="3"/>
  <c r="AR10" i="3" s="1"/>
  <c r="Q10" i="3" s="1"/>
  <c r="AQ10" i="2"/>
  <c r="AR10" i="2" s="1"/>
  <c r="Q10" i="2" s="1"/>
  <c r="I10" i="2" s="1"/>
  <c r="H28" i="7"/>
  <c r="H15" i="7"/>
  <c r="AN8" i="2"/>
  <c r="AO8" i="2" s="1"/>
  <c r="P8" i="2" s="1"/>
  <c r="H12" i="7"/>
  <c r="AN6" i="2"/>
  <c r="AO6" i="2" s="1"/>
  <c r="P6" i="2" s="1"/>
  <c r="G16" i="11"/>
  <c r="G4" i="11"/>
  <c r="G20" i="11"/>
  <c r="G9" i="11"/>
  <c r="G12" i="11"/>
  <c r="AQ7" i="2"/>
  <c r="AR7" i="2" s="1"/>
  <c r="Q7" i="2" s="1"/>
  <c r="H8" i="7"/>
  <c r="H25" i="7"/>
  <c r="H14" i="7"/>
  <c r="J4" i="10"/>
  <c r="J6" i="10"/>
  <c r="J14" i="10"/>
  <c r="J23" i="10"/>
  <c r="H71" i="7"/>
  <c r="J24" i="10"/>
  <c r="AQ6" i="2"/>
  <c r="AR6" i="2" s="1"/>
  <c r="Q6" i="2" s="1"/>
  <c r="AN13" i="2"/>
  <c r="AO13" i="2" s="1"/>
  <c r="P13" i="2" s="1"/>
  <c r="AN15" i="2"/>
  <c r="AO15" i="2" s="1"/>
  <c r="P15" i="2" s="1"/>
  <c r="AN14" i="2"/>
  <c r="AO14" i="2" s="1"/>
  <c r="P14" i="2" s="1"/>
  <c r="AN4" i="2"/>
  <c r="AO4" i="2" s="1"/>
  <c r="P4" i="2" s="1"/>
  <c r="AN16" i="2"/>
  <c r="AO16" i="2" s="1"/>
  <c r="P16" i="2" s="1"/>
  <c r="H18" i="7"/>
  <c r="H17" i="7"/>
  <c r="H13" i="7"/>
  <c r="J13" i="10"/>
  <c r="J19" i="10"/>
  <c r="J7" i="10"/>
  <c r="J30" i="10"/>
  <c r="AQ4" i="2"/>
  <c r="AR4" i="2" s="1"/>
  <c r="Q4" i="2" s="1"/>
  <c r="AQ5" i="2"/>
  <c r="AR5" i="2" s="1"/>
  <c r="Q5" i="2" s="1"/>
  <c r="H11" i="7"/>
  <c r="H10" i="7"/>
  <c r="H9" i="7"/>
  <c r="J2" i="10"/>
  <c r="J12" i="10"/>
  <c r="AN7" i="2"/>
  <c r="AO7" i="2" s="1"/>
  <c r="P7" i="2" s="1"/>
  <c r="H119" i="7"/>
  <c r="AN10" i="4"/>
  <c r="AO10" i="4" s="1"/>
  <c r="P10" i="4" s="1"/>
  <c r="J27" i="10"/>
  <c r="AN25" i="4"/>
  <c r="AO25" i="4" s="1"/>
  <c r="P25" i="4" s="1"/>
  <c r="AN6" i="4"/>
  <c r="AO6" i="4" s="1"/>
  <c r="P6" i="4" s="1"/>
  <c r="AN4" i="4"/>
  <c r="AO4" i="4" s="1"/>
  <c r="P4" i="4" s="1"/>
  <c r="AN11" i="4"/>
  <c r="AO11" i="4" s="1"/>
  <c r="P11" i="4" s="1"/>
  <c r="H38" i="7"/>
  <c r="H23" i="7"/>
  <c r="AN9" i="4"/>
  <c r="AO9" i="4" s="1"/>
  <c r="P9" i="4" s="1"/>
  <c r="AN12" i="4"/>
  <c r="AO12" i="4" s="1"/>
  <c r="P12" i="4" s="1"/>
  <c r="AH16" i="4"/>
  <c r="AI16" i="4" s="1"/>
  <c r="N16" i="4" s="1"/>
  <c r="H102" i="7"/>
  <c r="H55" i="7"/>
  <c r="H22" i="7"/>
  <c r="H73" i="7"/>
  <c r="H92" i="7"/>
  <c r="J18" i="10"/>
  <c r="AN26" i="4"/>
  <c r="AO26" i="4" s="1"/>
  <c r="P26" i="4" s="1"/>
  <c r="AN13" i="4"/>
  <c r="AO13" i="4" s="1"/>
  <c r="P13" i="4" s="1"/>
  <c r="H86" i="7"/>
  <c r="H121" i="7"/>
  <c r="H57" i="7"/>
  <c r="H76" i="7"/>
  <c r="H103" i="7"/>
  <c r="H39" i="7"/>
  <c r="H70" i="7"/>
  <c r="H105" i="7"/>
  <c r="H41" i="7"/>
  <c r="H124" i="7"/>
  <c r="H60" i="7"/>
  <c r="H87" i="7"/>
  <c r="H118" i="7"/>
  <c r="H54" i="7"/>
  <c r="H89" i="7"/>
  <c r="H108" i="7"/>
  <c r="H44" i="7"/>
  <c r="AN12" i="3"/>
  <c r="AO12" i="3" s="1"/>
  <c r="P12" i="3" s="1"/>
  <c r="AK6" i="3"/>
  <c r="AL6" i="3" s="1"/>
  <c r="O6" i="3" s="1"/>
  <c r="AH11" i="3"/>
  <c r="AI11" i="3" s="1"/>
  <c r="N11" i="3" s="1"/>
  <c r="H114" i="7"/>
  <c r="H98" i="7"/>
  <c r="H82" i="7"/>
  <c r="H66" i="7"/>
  <c r="H50" i="7"/>
  <c r="H34" i="7"/>
  <c r="H117" i="7"/>
  <c r="H101" i="7"/>
  <c r="H85" i="7"/>
  <c r="H69" i="7"/>
  <c r="H53" i="7"/>
  <c r="H37" i="7"/>
  <c r="H21" i="7"/>
  <c r="H120" i="7"/>
  <c r="H104" i="7"/>
  <c r="H88" i="7"/>
  <c r="H72" i="7"/>
  <c r="H56" i="7"/>
  <c r="H40" i="7"/>
  <c r="H24" i="7"/>
  <c r="H115" i="7"/>
  <c r="H99" i="7"/>
  <c r="H83" i="7"/>
  <c r="H67" i="7"/>
  <c r="H51" i="7"/>
  <c r="H35" i="7"/>
  <c r="H19" i="7"/>
  <c r="J20" i="10"/>
  <c r="J17" i="10"/>
  <c r="J26" i="10"/>
  <c r="J32" i="10"/>
  <c r="AN13" i="3"/>
  <c r="AO13" i="3" s="1"/>
  <c r="P13" i="3" s="1"/>
  <c r="AK10" i="3"/>
  <c r="AL10" i="3" s="1"/>
  <c r="O10" i="3" s="1"/>
  <c r="AK5" i="3"/>
  <c r="AL5" i="3" s="1"/>
  <c r="O5" i="3" s="1"/>
  <c r="H110" i="7"/>
  <c r="H94" i="7"/>
  <c r="H78" i="7"/>
  <c r="H62" i="7"/>
  <c r="H46" i="7"/>
  <c r="H30" i="7"/>
  <c r="H113" i="7"/>
  <c r="H97" i="7"/>
  <c r="H81" i="7"/>
  <c r="H65" i="7"/>
  <c r="H49" i="7"/>
  <c r="H33" i="7"/>
  <c r="H116" i="7"/>
  <c r="H100" i="7"/>
  <c r="H84" i="7"/>
  <c r="H68" i="7"/>
  <c r="H52" i="7"/>
  <c r="H36" i="7"/>
  <c r="H20" i="7"/>
  <c r="H111" i="7"/>
  <c r="H95" i="7"/>
  <c r="H79" i="7"/>
  <c r="H63" i="7"/>
  <c r="H47" i="7"/>
  <c r="H31" i="7"/>
  <c r="J31" i="10"/>
  <c r="AK8" i="3"/>
  <c r="AL8" i="3" s="1"/>
  <c r="O8" i="3" s="1"/>
  <c r="AH5" i="3"/>
  <c r="AI5" i="3" s="1"/>
  <c r="N5" i="3" s="1"/>
  <c r="H122" i="7"/>
  <c r="H106" i="7"/>
  <c r="H90" i="7"/>
  <c r="H74" i="7"/>
  <c r="H58" i="7"/>
  <c r="H42" i="7"/>
  <c r="H26" i="7"/>
  <c r="H109" i="7"/>
  <c r="H93" i="7"/>
  <c r="H77" i="7"/>
  <c r="H61" i="7"/>
  <c r="H45" i="7"/>
  <c r="H29" i="7"/>
  <c r="H112" i="7"/>
  <c r="H96" i="7"/>
  <c r="H80" i="7"/>
  <c r="H64" i="7"/>
  <c r="H48" i="7"/>
  <c r="H32" i="7"/>
  <c r="H16" i="7"/>
  <c r="H123" i="7"/>
  <c r="H107" i="7"/>
  <c r="H91" i="7"/>
  <c r="H75" i="7"/>
  <c r="H59" i="7"/>
  <c r="H43" i="7"/>
  <c r="H27" i="7"/>
  <c r="J29" i="10"/>
  <c r="J22" i="10"/>
  <c r="J21" i="10"/>
  <c r="AN26" i="3"/>
  <c r="AO26" i="3" s="1"/>
  <c r="P26" i="3" s="1"/>
  <c r="AN25" i="3"/>
  <c r="AO25" i="3" s="1"/>
  <c r="P25" i="3" s="1"/>
  <c r="AN6" i="3"/>
  <c r="AO6" i="3" s="1"/>
  <c r="P6" i="3" s="1"/>
  <c r="AN7" i="3"/>
  <c r="AO7" i="3" s="1"/>
  <c r="P7" i="3" s="1"/>
  <c r="AN7" i="1"/>
  <c r="AO7" i="1" s="1"/>
  <c r="P7" i="1" s="1"/>
  <c r="AN5" i="1"/>
  <c r="AO5" i="1" s="1"/>
  <c r="P5" i="1" s="1"/>
  <c r="AN16" i="1"/>
  <c r="AO16" i="1" s="1"/>
  <c r="P16" i="1" s="1"/>
  <c r="AN12" i="1"/>
  <c r="AO12" i="1" s="1"/>
  <c r="P12" i="1" s="1"/>
  <c r="AN4" i="1"/>
  <c r="AO4" i="1" s="1"/>
  <c r="P4" i="1" s="1"/>
  <c r="AK5" i="1"/>
  <c r="AL5" i="1" s="1"/>
  <c r="O5" i="1" s="1"/>
  <c r="AK9" i="1"/>
  <c r="AL9" i="1" s="1"/>
  <c r="O9" i="1" s="1"/>
  <c r="AN11" i="1"/>
  <c r="AO11" i="1" s="1"/>
  <c r="P11" i="1" s="1"/>
  <c r="J3" i="10"/>
  <c r="J10" i="10"/>
  <c r="J9" i="10"/>
  <c r="J8" i="10"/>
  <c r="J5" i="10"/>
  <c r="H3" i="7"/>
  <c r="H2" i="7"/>
  <c r="H4" i="7"/>
  <c r="H6" i="7"/>
  <c r="H5" i="7"/>
  <c r="AH8" i="1"/>
  <c r="AI8" i="1" s="1"/>
  <c r="N8" i="1" s="1"/>
  <c r="AH9" i="1"/>
  <c r="AI9" i="1" s="1"/>
  <c r="N9" i="1" s="1"/>
  <c r="AH7" i="1"/>
  <c r="AI7" i="1" s="1"/>
  <c r="N7" i="1" s="1"/>
  <c r="AK8" i="2"/>
  <c r="AL8" i="2" s="1"/>
  <c r="O8" i="2" s="1"/>
  <c r="AK12" i="4"/>
  <c r="AL12" i="4" s="1"/>
  <c r="O12" i="4" s="1"/>
  <c r="AK11" i="4"/>
  <c r="AL11" i="4" s="1"/>
  <c r="O11" i="4" s="1"/>
  <c r="AK7" i="4"/>
  <c r="AL7" i="4" s="1"/>
  <c r="O7" i="4" s="1"/>
  <c r="AK18" i="4"/>
  <c r="AL18" i="4" s="1"/>
  <c r="O18" i="4" s="1"/>
  <c r="AK4" i="4"/>
  <c r="AL4" i="4" s="1"/>
  <c r="O4" i="4" s="1"/>
  <c r="AK16" i="4"/>
  <c r="AL16" i="4" s="1"/>
  <c r="O16" i="4" s="1"/>
  <c r="AK15" i="4"/>
  <c r="AL15" i="4" s="1"/>
  <c r="O15" i="4" s="1"/>
  <c r="AK8" i="4"/>
  <c r="AL8" i="4" s="1"/>
  <c r="O8" i="4" s="1"/>
  <c r="AK24" i="4"/>
  <c r="AL24" i="4" s="1"/>
  <c r="O24" i="4" s="1"/>
  <c r="AH18" i="4"/>
  <c r="AI18" i="4" s="1"/>
  <c r="N18" i="4" s="1"/>
  <c r="AH15" i="4"/>
  <c r="AI15" i="4" s="1"/>
  <c r="N15" i="4" s="1"/>
  <c r="AH11" i="4"/>
  <c r="AI11" i="4" s="1"/>
  <c r="N11" i="4" s="1"/>
  <c r="AH8" i="2"/>
  <c r="AI8" i="2" s="1"/>
  <c r="N8" i="2" s="1"/>
  <c r="AK5" i="4"/>
  <c r="AL5" i="4" s="1"/>
  <c r="O5" i="4" s="1"/>
  <c r="AH4" i="2"/>
  <c r="AI4" i="2" s="1"/>
  <c r="N4" i="2" s="1"/>
  <c r="AK6" i="2"/>
  <c r="AL6" i="2" s="1"/>
  <c r="O6" i="2" s="1"/>
  <c r="AK9" i="4"/>
  <c r="AL9" i="4" s="1"/>
  <c r="O9" i="4" s="1"/>
  <c r="AK22" i="4"/>
  <c r="AL22" i="4" s="1"/>
  <c r="O22" i="4" s="1"/>
  <c r="AK7" i="2"/>
  <c r="AL7" i="2" s="1"/>
  <c r="O7" i="2" s="1"/>
  <c r="AK10" i="4"/>
  <c r="AL10" i="4" s="1"/>
  <c r="O10" i="4" s="1"/>
  <c r="AH5" i="2"/>
  <c r="AI5" i="2" s="1"/>
  <c r="N5" i="2" s="1"/>
  <c r="AH6" i="2"/>
  <c r="AI6" i="2" s="1"/>
  <c r="N6" i="2" s="1"/>
  <c r="AK5" i="2"/>
  <c r="AL5" i="2" s="1"/>
  <c r="O5" i="2" s="1"/>
  <c r="AH22" i="4"/>
  <c r="AI22" i="4" s="1"/>
  <c r="N22" i="4" s="1"/>
  <c r="AH24" i="4"/>
  <c r="AI24" i="4" s="1"/>
  <c r="N24" i="4" s="1"/>
  <c r="AK13" i="4"/>
  <c r="AL13" i="4" s="1"/>
  <c r="O13" i="4" s="1"/>
  <c r="AH8" i="4"/>
  <c r="AI8" i="4" s="1"/>
  <c r="N8" i="4" s="1"/>
  <c r="AK6" i="4"/>
  <c r="AL6" i="4" s="1"/>
  <c r="O6" i="4" s="1"/>
  <c r="AH9" i="4"/>
  <c r="AI9" i="4" s="1"/>
  <c r="N9" i="4" s="1"/>
  <c r="AH12" i="4"/>
  <c r="AI12" i="4" s="1"/>
  <c r="N12" i="4" s="1"/>
  <c r="AH10" i="4"/>
  <c r="AI10" i="4" s="1"/>
  <c r="N10" i="4" s="1"/>
  <c r="AH7" i="2"/>
  <c r="AI7" i="2" s="1"/>
  <c r="N7" i="2" s="1"/>
  <c r="AH5" i="4"/>
  <c r="AI5" i="4" s="1"/>
  <c r="N5" i="4" s="1"/>
  <c r="AH9" i="2"/>
  <c r="AI9" i="2" s="1"/>
  <c r="N9" i="2" s="1"/>
  <c r="AK4" i="2"/>
  <c r="AL4" i="2" s="1"/>
  <c r="O4" i="2" s="1"/>
  <c r="AK9" i="2"/>
  <c r="AL9" i="2" s="1"/>
  <c r="O9" i="2" s="1"/>
  <c r="AH5" i="1"/>
  <c r="AI5" i="1" s="1"/>
  <c r="N5" i="1" s="1"/>
  <c r="I14" i="4" l="1"/>
  <c r="I12" i="2"/>
  <c r="I27" i="4"/>
  <c r="I11" i="2"/>
  <c r="H11" i="2"/>
  <c r="H14" i="4"/>
  <c r="I4" i="3"/>
  <c r="H11" i="3"/>
  <c r="I8" i="3"/>
  <c r="I20" i="4"/>
  <c r="H20" i="4"/>
  <c r="H5" i="3"/>
  <c r="I11" i="3"/>
  <c r="I10" i="1"/>
  <c r="H7" i="1"/>
  <c r="H10" i="1"/>
  <c r="H9" i="1"/>
  <c r="H6" i="1"/>
  <c r="I6" i="1"/>
  <c r="I15" i="1"/>
  <c r="H15" i="1"/>
  <c r="H4" i="1"/>
  <c r="H10" i="3"/>
  <c r="H6" i="3"/>
  <c r="I6" i="4"/>
  <c r="H4" i="4"/>
  <c r="I6" i="3"/>
  <c r="H8" i="3"/>
  <c r="I9" i="3"/>
  <c r="H9" i="3"/>
  <c r="I17" i="4"/>
  <c r="H17" i="4"/>
  <c r="I4" i="4"/>
  <c r="I7" i="4"/>
  <c r="I16" i="4"/>
  <c r="I16" i="3"/>
  <c r="H16" i="3"/>
  <c r="I15" i="3"/>
  <c r="H15" i="3"/>
  <c r="H10" i="2"/>
  <c r="I14" i="2"/>
  <c r="H14" i="2"/>
  <c r="H15" i="2"/>
  <c r="I15" i="2"/>
  <c r="H16" i="2"/>
  <c r="I16" i="2"/>
  <c r="H13" i="2"/>
  <c r="I13" i="2"/>
  <c r="I4" i="1"/>
  <c r="H13" i="4"/>
  <c r="I25" i="4"/>
  <c r="H25" i="4"/>
  <c r="H16" i="4"/>
  <c r="I26" i="4"/>
  <c r="H26" i="4"/>
  <c r="H7" i="4"/>
  <c r="H12" i="3"/>
  <c r="I12" i="3"/>
  <c r="H26" i="3"/>
  <c r="I26" i="3"/>
  <c r="I5" i="3"/>
  <c r="I7" i="3"/>
  <c r="H7" i="3"/>
  <c r="I10" i="3"/>
  <c r="I25" i="3"/>
  <c r="H25" i="3"/>
  <c r="H13" i="3"/>
  <c r="I13" i="3"/>
  <c r="G28" i="3"/>
  <c r="G29" i="3"/>
  <c r="G32" i="3"/>
  <c r="G27" i="3"/>
  <c r="G30" i="3"/>
  <c r="G31" i="3"/>
  <c r="H16" i="1"/>
  <c r="I16" i="1"/>
  <c r="I12" i="1"/>
  <c r="H12" i="1"/>
  <c r="H11" i="1"/>
  <c r="I11" i="1"/>
  <c r="I7" i="1"/>
  <c r="H8" i="1"/>
  <c r="I8" i="1"/>
  <c r="I9" i="1"/>
  <c r="I5" i="2"/>
  <c r="H5" i="2"/>
  <c r="H6" i="4"/>
  <c r="I8" i="4"/>
  <c r="H8" i="4"/>
  <c r="I6" i="2"/>
  <c r="H6" i="2"/>
  <c r="I5" i="4"/>
  <c r="H5" i="4"/>
  <c r="H12" i="4"/>
  <c r="I12" i="4"/>
  <c r="H4" i="2"/>
  <c r="I4" i="2"/>
  <c r="I8" i="2"/>
  <c r="H8" i="2"/>
  <c r="H15" i="4"/>
  <c r="I15" i="4"/>
  <c r="I13" i="4"/>
  <c r="H5" i="1"/>
  <c r="G32" i="1" s="1"/>
  <c r="I5" i="1"/>
  <c r="I10" i="4"/>
  <c r="H10" i="4"/>
  <c r="I22" i="4"/>
  <c r="H22" i="4"/>
  <c r="H9" i="4"/>
  <c r="I9" i="4"/>
  <c r="H9" i="2"/>
  <c r="I9" i="2"/>
  <c r="I7" i="2"/>
  <c r="H7" i="2"/>
  <c r="H24" i="4"/>
  <c r="I24" i="4"/>
  <c r="I11" i="4"/>
  <c r="H11" i="4"/>
  <c r="I18" i="4"/>
  <c r="H18" i="4"/>
  <c r="G15" i="3" l="1"/>
  <c r="G10" i="3"/>
  <c r="G16" i="3"/>
  <c r="G8" i="3"/>
  <c r="G15" i="1"/>
  <c r="G17" i="3"/>
  <c r="G19" i="3"/>
  <c r="G20" i="3"/>
  <c r="G5" i="3"/>
  <c r="G26" i="3"/>
  <c r="G21" i="3"/>
  <c r="G11" i="3"/>
  <c r="G25" i="3"/>
  <c r="G28" i="4"/>
  <c r="G27" i="4"/>
  <c r="G31" i="4"/>
  <c r="G32" i="4"/>
  <c r="G26" i="4"/>
  <c r="G20" i="4"/>
  <c r="G30" i="4"/>
  <c r="G25" i="4"/>
  <c r="G29" i="4"/>
  <c r="G12" i="3"/>
  <c r="G7" i="3"/>
  <c r="G23" i="3"/>
  <c r="G13" i="3"/>
  <c r="G18" i="3"/>
  <c r="G9" i="3"/>
  <c r="G14" i="3"/>
  <c r="G4" i="3"/>
  <c r="G6" i="3"/>
  <c r="G24" i="3"/>
  <c r="G22" i="3"/>
  <c r="G28" i="2"/>
  <c r="G17" i="2"/>
  <c r="G22" i="2"/>
  <c r="G19" i="2"/>
  <c r="G21" i="2"/>
  <c r="G31" i="2"/>
  <c r="G24" i="2"/>
  <c r="G11" i="2"/>
  <c r="G26" i="2"/>
  <c r="G25" i="2"/>
  <c r="G27" i="2"/>
  <c r="G30" i="2"/>
  <c r="G20" i="2"/>
  <c r="G32" i="2"/>
  <c r="G18" i="2"/>
  <c r="G23" i="2"/>
  <c r="G29" i="2"/>
  <c r="G16" i="2"/>
  <c r="G14" i="2"/>
  <c r="G15" i="2"/>
  <c r="G13" i="2"/>
  <c r="G21" i="1"/>
  <c r="G31" i="1"/>
  <c r="G22" i="1"/>
  <c r="G17" i="1"/>
  <c r="G23" i="1"/>
  <c r="G28" i="1"/>
  <c r="G24" i="1"/>
  <c r="G30" i="1"/>
  <c r="G29" i="1"/>
  <c r="G20" i="1"/>
  <c r="G27" i="1"/>
  <c r="G18" i="1"/>
  <c r="G16" i="1"/>
  <c r="G26" i="1"/>
  <c r="G19" i="1"/>
  <c r="G25" i="1"/>
  <c r="G9" i="4"/>
  <c r="G18" i="4"/>
  <c r="G8" i="2"/>
  <c r="G5" i="1"/>
  <c r="G8" i="1"/>
  <c r="G12" i="1"/>
  <c r="G10" i="1"/>
  <c r="G6" i="1"/>
  <c r="G11" i="1"/>
  <c r="G9" i="1"/>
  <c r="G7" i="1"/>
  <c r="G13" i="1"/>
  <c r="G4" i="1"/>
  <c r="G14" i="1"/>
  <c r="G10" i="4"/>
  <c r="G8" i="4"/>
  <c r="G19" i="4"/>
  <c r="G11" i="4"/>
  <c r="G24" i="4"/>
  <c r="G9" i="2"/>
  <c r="G4" i="4"/>
  <c r="G12" i="4"/>
  <c r="G6" i="2"/>
  <c r="G6" i="4"/>
  <c r="G21" i="4"/>
  <c r="G13" i="4"/>
  <c r="G17" i="4"/>
  <c r="G16" i="4"/>
  <c r="G5" i="2"/>
  <c r="G7" i="2"/>
  <c r="G22" i="4"/>
  <c r="G15" i="4"/>
  <c r="G4" i="2"/>
  <c r="G10" i="2"/>
  <c r="G12" i="2"/>
  <c r="G5" i="4"/>
  <c r="G23" i="4"/>
  <c r="G7" i="4"/>
  <c r="G14" i="4"/>
</calcChain>
</file>

<file path=xl/sharedStrings.xml><?xml version="1.0" encoding="utf-8"?>
<sst xmlns="http://schemas.openxmlformats.org/spreadsheetml/2006/main" count="2456" uniqueCount="406">
  <si>
    <t>Alsfeld</t>
  </si>
  <si>
    <t>Frischborn</t>
  </si>
  <si>
    <t>Lauterbach</t>
  </si>
  <si>
    <t>Niederaula</t>
  </si>
  <si>
    <t>Stockhausen</t>
  </si>
  <si>
    <t>Angersbach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</si>
  <si>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</si>
  <si>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</si>
  <si>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</si>
  <si>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</si>
  <si>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</si>
  <si>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Gesamtwertung</t>
  </si>
  <si>
    <t>Weit</t>
  </si>
  <si>
    <t>Wurf</t>
  </si>
  <si>
    <t>Sprint</t>
  </si>
  <si>
    <t>Stoß</t>
  </si>
  <si>
    <t>Stabweit</t>
  </si>
  <si>
    <t>Drehwurf</t>
  </si>
  <si>
    <t>Cross</t>
  </si>
  <si>
    <t>Hindernissprint</t>
  </si>
  <si>
    <t>Hoch</t>
  </si>
  <si>
    <t>Schlagwurf</t>
  </si>
  <si>
    <t>Crosslauf</t>
  </si>
  <si>
    <t>Vorname</t>
  </si>
  <si>
    <t>Name</t>
  </si>
  <si>
    <t>Geschlecht</t>
  </si>
  <si>
    <t>Jahrgang</t>
  </si>
  <si>
    <t>Verein</t>
  </si>
  <si>
    <t>Platz</t>
  </si>
  <si>
    <t>Punkte</t>
  </si>
  <si>
    <t>Teilnahmen</t>
  </si>
  <si>
    <t>Leistung</t>
  </si>
  <si>
    <t>Rang</t>
  </si>
  <si>
    <t>Hannes</t>
  </si>
  <si>
    <t>Pfanschilling</t>
  </si>
  <si>
    <t>m</t>
  </si>
  <si>
    <t>TV Lauterbach</t>
  </si>
  <si>
    <t>Fritz</t>
  </si>
  <si>
    <t>Zwicker</t>
  </si>
  <si>
    <t>Ben</t>
  </si>
  <si>
    <t>Harbusch</t>
  </si>
  <si>
    <t>Sportverein Niederaula</t>
  </si>
  <si>
    <t>Kevin</t>
  </si>
  <si>
    <t>Mühlhausen</t>
  </si>
  <si>
    <t>Georg</t>
  </si>
  <si>
    <t>Wamser</t>
  </si>
  <si>
    <t>Jonathan</t>
  </si>
  <si>
    <t>Fischer</t>
  </si>
  <si>
    <t>Alsfelder Sport-Club 96</t>
  </si>
  <si>
    <t>Tom</t>
  </si>
  <si>
    <t>Abeska</t>
  </si>
  <si>
    <t xml:space="preserve">m </t>
  </si>
  <si>
    <t>TV Frischborn</t>
  </si>
  <si>
    <t>Leon</t>
  </si>
  <si>
    <t>Rupp</t>
  </si>
  <si>
    <t>Jacob</t>
  </si>
  <si>
    <t>Trennheuser</t>
  </si>
  <si>
    <t>Tuspo Borken</t>
  </si>
  <si>
    <t>Julian</t>
  </si>
  <si>
    <t>Spöhrer</t>
  </si>
  <si>
    <t>Linus</t>
  </si>
  <si>
    <t>Penrod</t>
  </si>
  <si>
    <t>Elias</t>
  </si>
  <si>
    <t>Schwan</t>
  </si>
  <si>
    <t>Stas</t>
  </si>
  <si>
    <t>Lachenmaier</t>
  </si>
  <si>
    <t>Bjarne</t>
  </si>
  <si>
    <t>Lang</t>
  </si>
  <si>
    <t>Tim</t>
  </si>
  <si>
    <t>Wagner</t>
  </si>
  <si>
    <t>Büchner</t>
  </si>
  <si>
    <t>Emil</t>
  </si>
  <si>
    <t>Büttner</t>
  </si>
  <si>
    <t>TV Angersbach</t>
  </si>
  <si>
    <t>Jonas</t>
  </si>
  <si>
    <t>Wolf</t>
  </si>
  <si>
    <t>Luisa</t>
  </si>
  <si>
    <t>Wirth</t>
  </si>
  <si>
    <t>w</t>
  </si>
  <si>
    <t>Fine</t>
  </si>
  <si>
    <t>Hahn</t>
  </si>
  <si>
    <t>Lina</t>
  </si>
  <si>
    <t>Röhrdanz</t>
  </si>
  <si>
    <t>TSG Schlitz</t>
  </si>
  <si>
    <t>Clara</t>
  </si>
  <si>
    <t>Kirchner</t>
  </si>
  <si>
    <t>Helena</t>
  </si>
  <si>
    <t>Rüger</t>
  </si>
  <si>
    <t>Mia</t>
  </si>
  <si>
    <t>Weppler</t>
  </si>
  <si>
    <t>Martha</t>
  </si>
  <si>
    <t>Wahl</t>
  </si>
  <si>
    <t>SV Stockhausen</t>
  </si>
  <si>
    <t>Emily</t>
  </si>
  <si>
    <t>Österreich</t>
  </si>
  <si>
    <t>Ronja</t>
  </si>
  <si>
    <t>Ossinger</t>
  </si>
  <si>
    <t>Stilting</t>
  </si>
  <si>
    <t>Marit</t>
  </si>
  <si>
    <t>Stock</t>
  </si>
  <si>
    <t>Elisabeth</t>
  </si>
  <si>
    <t>Loos</t>
  </si>
  <si>
    <t>Sarah</t>
  </si>
  <si>
    <t>Zauner</t>
  </si>
  <si>
    <t>Amélie</t>
  </si>
  <si>
    <t>Jacobasch</t>
  </si>
  <si>
    <t>Levke</t>
  </si>
  <si>
    <t>Werner</t>
  </si>
  <si>
    <t>Laura</t>
  </si>
  <si>
    <t>Schnurbus</t>
  </si>
  <si>
    <t>Anna</t>
  </si>
  <si>
    <t>Karstädt</t>
  </si>
  <si>
    <t>Catharina</t>
  </si>
  <si>
    <t>Lux</t>
  </si>
  <si>
    <t>Annabelle</t>
  </si>
  <si>
    <t>Thümmler</t>
  </si>
  <si>
    <t>Neah</t>
  </si>
  <si>
    <t>Wagenführ</t>
  </si>
  <si>
    <t>SV Herbstein</t>
  </si>
  <si>
    <t>Malia</t>
  </si>
  <si>
    <t>Staab</t>
  </si>
  <si>
    <t>Lea</t>
  </si>
  <si>
    <t>Dostal</t>
  </si>
  <si>
    <t>Enny</t>
  </si>
  <si>
    <t>Alina</t>
  </si>
  <si>
    <t>Kokel</t>
  </si>
  <si>
    <t>Ida</t>
  </si>
  <si>
    <t>Eberhard</t>
  </si>
  <si>
    <t>Marie</t>
  </si>
  <si>
    <t>Emilia</t>
  </si>
  <si>
    <t>Bremer</t>
  </si>
  <si>
    <t>Strom</t>
  </si>
  <si>
    <t>Emma</t>
  </si>
  <si>
    <t>Mehler</t>
  </si>
  <si>
    <t>Frieda</t>
  </si>
  <si>
    <t>Dörr</t>
  </si>
  <si>
    <t>Amelie</t>
  </si>
  <si>
    <t>Thalmann</t>
  </si>
  <si>
    <t>Pfeiffer</t>
  </si>
  <si>
    <t>SV Niederaula</t>
  </si>
  <si>
    <t>Valerie</t>
  </si>
  <si>
    <t>Richtberg</t>
  </si>
  <si>
    <t>Sippel</t>
  </si>
  <si>
    <t>TV Grebenau</t>
  </si>
  <si>
    <t>Eve</t>
  </si>
  <si>
    <t>Lamparter</t>
  </si>
  <si>
    <t>Wolter</t>
  </si>
  <si>
    <t>Evelyn-Kristina</t>
  </si>
  <si>
    <t>Barvish</t>
  </si>
  <si>
    <t>Valentina</t>
  </si>
  <si>
    <t>Knobloch</t>
  </si>
  <si>
    <t>TV Helpershain</t>
  </si>
  <si>
    <t>Lilu</t>
  </si>
  <si>
    <t>Schneider</t>
  </si>
  <si>
    <t>TU12 Stab</t>
  </si>
  <si>
    <t>Rest</t>
  </si>
  <si>
    <t>ogV</t>
  </si>
  <si>
    <t>Karnoll</t>
  </si>
  <si>
    <t>Oskar</t>
  </si>
  <si>
    <t>Steinacker</t>
  </si>
  <si>
    <t>Thomas</t>
  </si>
  <si>
    <t>Grunau</t>
  </si>
  <si>
    <t>Tristan</t>
  </si>
  <si>
    <t>Friedrich</t>
  </si>
  <si>
    <t>Herdt</t>
  </si>
  <si>
    <t>Adrian</t>
  </si>
  <si>
    <t>Lerch</t>
  </si>
  <si>
    <t>Finn Marlon</t>
  </si>
  <si>
    <t>Hofmann</t>
  </si>
  <si>
    <t>Klein</t>
  </si>
  <si>
    <t>Liam</t>
  </si>
  <si>
    <t>Logan</t>
  </si>
  <si>
    <t>Bernhardt</t>
  </si>
  <si>
    <t>Lucas</t>
  </si>
  <si>
    <t>Grabow</t>
  </si>
  <si>
    <t>Max</t>
  </si>
  <si>
    <t>Gaudl</t>
  </si>
  <si>
    <t>Rausch</t>
  </si>
  <si>
    <t>Marlon</t>
  </si>
  <si>
    <t>Göbel</t>
  </si>
  <si>
    <t>Paul</t>
  </si>
  <si>
    <t>Habl</t>
  </si>
  <si>
    <t>Luca</t>
  </si>
  <si>
    <t>Hess</t>
  </si>
  <si>
    <t>Liam Jannis</t>
  </si>
  <si>
    <t>Wierzchucki</t>
  </si>
  <si>
    <t>Kostka</t>
  </si>
  <si>
    <t>Henri</t>
  </si>
  <si>
    <t>Röse</t>
  </si>
  <si>
    <t>Richard</t>
  </si>
  <si>
    <t>Stöcklein</t>
  </si>
  <si>
    <t>Nick</t>
  </si>
  <si>
    <t>Walther</t>
  </si>
  <si>
    <t>Josh</t>
  </si>
  <si>
    <t>Dehnel</t>
  </si>
  <si>
    <t>Barazzuol</t>
  </si>
  <si>
    <t>Adele Sophia</t>
  </si>
  <si>
    <t>Schmidt</t>
  </si>
  <si>
    <t>Hanna</t>
  </si>
  <si>
    <t>Theresa</t>
  </si>
  <si>
    <t>Jost</t>
  </si>
  <si>
    <t>Mila</t>
  </si>
  <si>
    <t>Möller</t>
  </si>
  <si>
    <t>Liel</t>
  </si>
  <si>
    <t>Renker</t>
  </si>
  <si>
    <t>Ella</t>
  </si>
  <si>
    <t>Weiland</t>
  </si>
  <si>
    <t>Huber</t>
  </si>
  <si>
    <t>Lara</t>
  </si>
  <si>
    <t>Heiß</t>
  </si>
  <si>
    <t>Pauline</t>
  </si>
  <si>
    <t>Scheuermann</t>
  </si>
  <si>
    <t>Becker</t>
  </si>
  <si>
    <t>Marlene</t>
  </si>
  <si>
    <t>Illgen</t>
  </si>
  <si>
    <t>Emmi</t>
  </si>
  <si>
    <t>Otto</t>
  </si>
  <si>
    <t>Nele</t>
  </si>
  <si>
    <t>Pettermann</t>
  </si>
  <si>
    <t>Nora</t>
  </si>
  <si>
    <t>Sophia</t>
  </si>
  <si>
    <t>Stein</t>
  </si>
  <si>
    <t>Karla</t>
  </si>
  <si>
    <t>Manjana</t>
  </si>
  <si>
    <t>Röhrig</t>
  </si>
  <si>
    <t>Wicke</t>
  </si>
  <si>
    <t>Stark</t>
  </si>
  <si>
    <t>Franziska</t>
  </si>
  <si>
    <t>Ahne</t>
  </si>
  <si>
    <t>Lisann</t>
  </si>
  <si>
    <t>Loll</t>
  </si>
  <si>
    <t>Charlotte</t>
  </si>
  <si>
    <t>Maiwald</t>
  </si>
  <si>
    <t>Schrimpf</t>
  </si>
  <si>
    <t>Johanna</t>
  </si>
  <si>
    <t>Burgschweiger</t>
  </si>
  <si>
    <t>Kimpel</t>
  </si>
  <si>
    <t>Zielinski</t>
  </si>
  <si>
    <t>Lena</t>
  </si>
  <si>
    <t>Paula</t>
  </si>
  <si>
    <t>Hendrik</t>
  </si>
  <si>
    <t>Britschew</t>
  </si>
  <si>
    <t>Nikita</t>
  </si>
  <si>
    <t>Kaiser</t>
  </si>
  <si>
    <t>Kian</t>
  </si>
  <si>
    <t>Ruhl</t>
  </si>
  <si>
    <t>Maximilian</t>
  </si>
  <si>
    <t>Dautovic</t>
  </si>
  <si>
    <t>Emelie</t>
  </si>
  <si>
    <t>Dornbach</t>
  </si>
  <si>
    <t>Fink</t>
  </si>
  <si>
    <t>Erik</t>
  </si>
  <si>
    <t>Hensler</t>
  </si>
  <si>
    <t>Sophie</t>
  </si>
  <si>
    <t>Ortwein</t>
  </si>
  <si>
    <t>Leonie</t>
  </si>
  <si>
    <t>Stippich</t>
  </si>
  <si>
    <t>Oliver</t>
  </si>
  <si>
    <t>Greta</t>
  </si>
  <si>
    <t>Korell</t>
  </si>
  <si>
    <t>Donath</t>
  </si>
  <si>
    <t>Alva</t>
  </si>
  <si>
    <t>Anton</t>
  </si>
  <si>
    <t>Andrej</t>
  </si>
  <si>
    <t>Luckas</t>
  </si>
  <si>
    <t>Melanie</t>
  </si>
  <si>
    <t>Liya</t>
  </si>
  <si>
    <t>Petz</t>
  </si>
  <si>
    <t>Zimmermann</t>
  </si>
  <si>
    <t>Soé</t>
  </si>
  <si>
    <t>Atalay</t>
  </si>
  <si>
    <t>Aylin</t>
  </si>
  <si>
    <t>Jana</t>
  </si>
  <si>
    <t>Müller</t>
  </si>
  <si>
    <t>Robert</t>
  </si>
  <si>
    <t>Christin</t>
  </si>
  <si>
    <t>Deist</t>
  </si>
  <si>
    <t>Celine</t>
  </si>
  <si>
    <t>Mushikova</t>
  </si>
  <si>
    <t>Kristina</t>
  </si>
  <si>
    <t>Sofia</t>
  </si>
  <si>
    <t>Alsfelder SC 96</t>
  </si>
  <si>
    <t>M10</t>
  </si>
  <si>
    <t>M11</t>
  </si>
  <si>
    <t>Jakob</t>
  </si>
  <si>
    <t>Hewig</t>
  </si>
  <si>
    <t>Michel</t>
  </si>
  <si>
    <t>Krümberg</t>
  </si>
  <si>
    <t>Vincent</t>
  </si>
  <si>
    <t>Maar</t>
  </si>
  <si>
    <t>Felix</t>
  </si>
  <si>
    <t>Grundschule Aulatal</t>
  </si>
  <si>
    <t>Sinan</t>
  </si>
  <si>
    <t>Akbahar</t>
  </si>
  <si>
    <t>Grundschule Niederaula</t>
  </si>
  <si>
    <t>W10</t>
  </si>
  <si>
    <t>W11</t>
  </si>
  <si>
    <t>Felicia Celine</t>
  </si>
  <si>
    <t>Olszowski</t>
  </si>
  <si>
    <t>Gesamtschule Niederaula</t>
  </si>
  <si>
    <t>Lene</t>
  </si>
  <si>
    <t>Patzelt</t>
  </si>
  <si>
    <t>Clara Marlen</t>
  </si>
  <si>
    <t>Renz</t>
  </si>
  <si>
    <t>Herzbergschule Breitenbach</t>
  </si>
  <si>
    <t xml:space="preserve">Schenk </t>
  </si>
  <si>
    <t>M9</t>
  </si>
  <si>
    <t>Rami</t>
  </si>
  <si>
    <t>Hasson</t>
  </si>
  <si>
    <t>Steinwachs</t>
  </si>
  <si>
    <t>Phil</t>
  </si>
  <si>
    <t>Busalt</t>
  </si>
  <si>
    <t>Sinning</t>
  </si>
  <si>
    <t>Samuel</t>
  </si>
  <si>
    <t>Stöger</t>
  </si>
  <si>
    <t>M8</t>
  </si>
  <si>
    <t>Liesner</t>
  </si>
  <si>
    <t>Jannes</t>
  </si>
  <si>
    <t>De Maertelaere</t>
  </si>
  <si>
    <t>Gilbert</t>
  </si>
  <si>
    <t>Hiemer</t>
  </si>
  <si>
    <t>Konrad</t>
  </si>
  <si>
    <t>Reuber</t>
  </si>
  <si>
    <t>Antonín</t>
  </si>
  <si>
    <t>Charvát</t>
  </si>
  <si>
    <t>Jano</t>
  </si>
  <si>
    <t>Dostler</t>
  </si>
  <si>
    <t xml:space="preserve">Robin </t>
  </si>
  <si>
    <t>Reichwein</t>
  </si>
  <si>
    <t>Kindergarten Niederaula</t>
  </si>
  <si>
    <t>Ritvik</t>
  </si>
  <si>
    <t>Sukka</t>
  </si>
  <si>
    <t>Kira</t>
  </si>
  <si>
    <t>W9</t>
  </si>
  <si>
    <t xml:space="preserve">Hanna </t>
  </si>
  <si>
    <t>Elli</t>
  </si>
  <si>
    <t>Hoffmann</t>
  </si>
  <si>
    <t>TV Hersfeld</t>
  </si>
  <si>
    <t>Adele Sofia</t>
  </si>
  <si>
    <t>Cecilia</t>
  </si>
  <si>
    <t>Gläser</t>
  </si>
  <si>
    <t>Finja</t>
  </si>
  <si>
    <t>Heitmüller</t>
  </si>
  <si>
    <t>Leana</t>
  </si>
  <si>
    <t>Hainbuch</t>
  </si>
  <si>
    <t>W8</t>
  </si>
  <si>
    <t>Liv</t>
  </si>
  <si>
    <t>Huras</t>
  </si>
  <si>
    <t>Kekule</t>
  </si>
  <si>
    <t>Fliedetalschule</t>
  </si>
  <si>
    <t>Manasijevic</t>
  </si>
  <si>
    <t>Jule</t>
  </si>
  <si>
    <t>M7</t>
  </si>
  <si>
    <t>Lucian</t>
  </si>
  <si>
    <t>Reinhardt</t>
  </si>
  <si>
    <t xml:space="preserve">Luckas </t>
  </si>
  <si>
    <t>M6</t>
  </si>
  <si>
    <t>Marty</t>
  </si>
  <si>
    <t>Luke</t>
  </si>
  <si>
    <t>Moritz</t>
  </si>
  <si>
    <t>Allendorf</t>
  </si>
  <si>
    <t>Golovega</t>
  </si>
  <si>
    <t>Filip</t>
  </si>
  <si>
    <t xml:space="preserve">Kindergarten Kirchheim </t>
  </si>
  <si>
    <t xml:space="preserve">Benjamin </t>
  </si>
  <si>
    <t>Molnár </t>
  </si>
  <si>
    <t>…</t>
  </si>
  <si>
    <t>Toni</t>
  </si>
  <si>
    <t>Lennox</t>
  </si>
  <si>
    <t>Reschke</t>
  </si>
  <si>
    <t>Leo</t>
  </si>
  <si>
    <t>Leopold</t>
  </si>
  <si>
    <t>Kircher</t>
  </si>
  <si>
    <t>W7</t>
  </si>
  <si>
    <t>Schäfer</t>
  </si>
  <si>
    <t xml:space="preserve">Amelie </t>
  </si>
  <si>
    <t xml:space="preserve">Emma </t>
  </si>
  <si>
    <t>Stelz</t>
  </si>
  <si>
    <t>Alma</t>
  </si>
  <si>
    <t>Sidra</t>
  </si>
  <si>
    <t>Zeidan</t>
  </si>
  <si>
    <t>W6</t>
  </si>
  <si>
    <t>Lilli</t>
  </si>
  <si>
    <t>Frida</t>
  </si>
  <si>
    <t>Munser</t>
  </si>
  <si>
    <t>Fuchs</t>
  </si>
  <si>
    <t>Eleanor</t>
  </si>
  <si>
    <t>Juna</t>
  </si>
  <si>
    <t>Hellwig</t>
  </si>
  <si>
    <t>BAMM</t>
  </si>
  <si>
    <t>Gregor</t>
  </si>
  <si>
    <t>Schimming</t>
  </si>
  <si>
    <t>Kindergarten Kirchheim</t>
  </si>
  <si>
    <t>Mike</t>
  </si>
  <si>
    <t>TU12_Sprint</t>
  </si>
  <si>
    <t>Eurich</t>
  </si>
  <si>
    <t>Lotte</t>
  </si>
  <si>
    <t>Staubach</t>
  </si>
  <si>
    <t>Schleich</t>
  </si>
  <si>
    <t>Benedikt</t>
  </si>
  <si>
    <t>TU12 Weit</t>
  </si>
  <si>
    <t>TU12 Hindernissprint</t>
  </si>
  <si>
    <t>Jonne</t>
  </si>
  <si>
    <t>Reitz</t>
  </si>
  <si>
    <t>Kroll</t>
  </si>
  <si>
    <t>TU12 Hochsprung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</si>
</sst>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mm]:ss"/>
    <numFmt numFmtId="166" formatCode="dd/mm/yy"/>
    <numFmt numFmtId="167" formatCode="[h]:mm:ss;@"/>
    <numFmt numFmtId="168" formatCode="[$-F400]h:mm:ss\ AM/PM"/>
    <numFmt numFmtId="169" formatCode="h:mm;@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"/>
    </font>
    <font>
      <sz val="10"/>
      <color rgb="FF000000"/>
      <name val="verdana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FF66FF"/>
      <name val="Calibri"/>
      <family val="2"/>
    </font>
    <font>
      <sz val="11"/>
      <color rgb="FFFF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theme="7" tint="0.79998168889431442"/>
        <bgColor rgb="FFFFFF00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8" fillId="0" borderId="0"/>
  </cellStyleXfs>
  <cellXfs count="96">
    <xf numFmtId="0" fontId="0" fillId="0" borderId="0" xfId="0"/>
    <xf numFmtId="2" fontId="0" fillId="0" borderId="0" xfId="0" applyNumberFormat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Border="1" applyProtection="1"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3" xfId="0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0" fontId="0" fillId="0" borderId="9" xfId="0" applyFont="1" applyBorder="1" applyAlignment="1">
      <alignment horizontal="left" vertical="center"/>
    </xf>
    <xf numFmtId="0" fontId="0" fillId="0" borderId="28" xfId="0" applyFont="1" applyBorder="1" applyProtection="1">
      <protection locked="0"/>
    </xf>
    <xf numFmtId="0" fontId="3" fillId="3" borderId="0" xfId="7" applyFill="1"/>
    <xf numFmtId="0" fontId="3" fillId="0" borderId="0" xfId="7"/>
    <xf numFmtId="2" fontId="3" fillId="0" borderId="0" xfId="7" applyNumberFormat="1"/>
    <xf numFmtId="0" fontId="3" fillId="0" borderId="29" xfId="7" applyBorder="1"/>
    <xf numFmtId="2" fontId="3" fillId="0" borderId="29" xfId="7" applyNumberFormat="1" applyBorder="1"/>
    <xf numFmtId="0" fontId="8" fillId="0" borderId="0" xfId="8" applyFont="1"/>
    <xf numFmtId="0" fontId="9" fillId="0" borderId="0" xfId="8" applyFont="1" applyAlignment="1">
      <alignment vertical="top" wrapText="1"/>
    </xf>
    <xf numFmtId="0" fontId="9" fillId="0" borderId="0" xfId="8" applyFont="1" applyAlignment="1">
      <alignment horizontal="center" vertical="top"/>
    </xf>
    <xf numFmtId="0" fontId="9" fillId="4" borderId="0" xfId="8" applyFont="1" applyFill="1" applyBorder="1" applyAlignment="1">
      <alignment vertical="top"/>
    </xf>
    <xf numFmtId="166" fontId="9" fillId="7" borderId="0" xfId="8" applyNumberFormat="1" applyFont="1" applyFill="1" applyBorder="1" applyAlignment="1">
      <alignment vertical="top" wrapText="1"/>
    </xf>
    <xf numFmtId="0" fontId="9" fillId="0" borderId="0" xfId="8" applyFont="1" applyAlignment="1">
      <alignment horizontal="center" vertical="top" wrapText="1"/>
    </xf>
    <xf numFmtId="0" fontId="9" fillId="9" borderId="0" xfId="8" applyFont="1" applyFill="1" applyBorder="1" applyAlignment="1">
      <alignment vertical="top"/>
    </xf>
    <xf numFmtId="0" fontId="9" fillId="11" borderId="0" xfId="8" applyFont="1" applyFill="1" applyBorder="1"/>
    <xf numFmtId="0" fontId="9" fillId="0" borderId="0" xfId="8" applyFont="1" applyAlignment="1">
      <alignment vertical="top"/>
    </xf>
    <xf numFmtId="0" fontId="10" fillId="0" borderId="0" xfId="8" applyFont="1" applyAlignment="1">
      <alignment vertical="top" wrapText="1"/>
    </xf>
    <xf numFmtId="0" fontId="2" fillId="0" borderId="0" xfId="8" applyFont="1"/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166" fontId="11" fillId="7" borderId="0" xfId="0" applyNumberFormat="1" applyFont="1" applyFill="1" applyBorder="1" applyAlignment="1">
      <alignment vertical="top" wrapText="1"/>
    </xf>
    <xf numFmtId="167" fontId="10" fillId="12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8" borderId="0" xfId="0" applyFont="1" applyFill="1" applyBorder="1" applyAlignment="1">
      <alignment vertical="top"/>
    </xf>
    <xf numFmtId="0" fontId="10" fillId="9" borderId="0" xfId="0" applyFont="1" applyFill="1" applyBorder="1" applyAlignment="1">
      <alignment vertical="top"/>
    </xf>
    <xf numFmtId="0" fontId="2" fillId="0" borderId="0" xfId="0" applyFont="1"/>
    <xf numFmtId="0" fontId="10" fillId="11" borderId="0" xfId="0" applyFont="1" applyFill="1" applyBorder="1"/>
    <xf numFmtId="0" fontId="10" fillId="0" borderId="0" xfId="0" applyFont="1" applyAlignment="1">
      <alignment vertical="top"/>
    </xf>
    <xf numFmtId="0" fontId="11" fillId="7" borderId="0" xfId="0" applyFont="1" applyFill="1" applyBorder="1" applyAlignment="1">
      <alignment vertical="top" wrapText="1"/>
    </xf>
    <xf numFmtId="166" fontId="10" fillId="6" borderId="0" xfId="0" applyNumberFormat="1" applyFont="1" applyFill="1" applyBorder="1" applyAlignment="1">
      <alignment vertical="top" wrapText="1"/>
    </xf>
    <xf numFmtId="166" fontId="11" fillId="6" borderId="0" xfId="0" applyNumberFormat="1" applyFont="1" applyFill="1" applyBorder="1" applyAlignment="1">
      <alignment vertical="top" wrapText="1"/>
    </xf>
    <xf numFmtId="166" fontId="11" fillId="5" borderId="0" xfId="0" applyNumberFormat="1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center" vertical="top" wrapText="1"/>
    </xf>
    <xf numFmtId="166" fontId="11" fillId="8" borderId="0" xfId="0" applyNumberFormat="1" applyFont="1" applyFill="1" applyBorder="1" applyAlignment="1">
      <alignment vertical="top" wrapText="1"/>
    </xf>
    <xf numFmtId="0" fontId="10" fillId="11" borderId="0" xfId="0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 wrapText="1"/>
    </xf>
    <xf numFmtId="0" fontId="3" fillId="3" borderId="0" xfId="7" applyFill="1" applyAlignment="1">
      <alignment horizontal="center"/>
    </xf>
    <xf numFmtId="0" fontId="3" fillId="0" borderId="0" xfId="7" applyAlignment="1">
      <alignment horizontal="center"/>
    </xf>
    <xf numFmtId="0" fontId="3" fillId="0" borderId="29" xfId="7" applyBorder="1" applyAlignment="1">
      <alignment horizontal="center"/>
    </xf>
    <xf numFmtId="0" fontId="2" fillId="3" borderId="0" xfId="7" applyFont="1" applyFill="1"/>
    <xf numFmtId="168" fontId="3" fillId="0" borderId="0" xfId="7" applyNumberFormat="1" applyAlignment="1">
      <alignment horizontal="center"/>
    </xf>
    <xf numFmtId="168" fontId="3" fillId="0" borderId="29" xfId="7" applyNumberFormat="1" applyBorder="1" applyAlignment="1">
      <alignment horizontal="center"/>
    </xf>
    <xf numFmtId="169" fontId="0" fillId="0" borderId="14" xfId="0" applyNumberFormat="1" applyBorder="1" applyAlignment="1" applyProtection="1">
      <alignment horizontal="center"/>
      <protection locked="0"/>
    </xf>
    <xf numFmtId="165" fontId="9" fillId="12" borderId="0" xfId="8" applyNumberFormat="1" applyFont="1" applyFill="1" applyBorder="1" applyAlignment="1">
      <alignment horizontal="center"/>
    </xf>
    <xf numFmtId="169" fontId="3" fillId="0" borderId="0" xfId="7" applyNumberFormat="1"/>
    <xf numFmtId="0" fontId="0" fillId="0" borderId="14" xfId="0" applyNumberFormat="1" applyBorder="1" applyAlignment="1" applyProtection="1">
      <alignment horizontal="center"/>
      <protection locked="0"/>
    </xf>
    <xf numFmtId="169" fontId="2" fillId="0" borderId="0" xfId="0" applyNumberFormat="1" applyFont="1" applyAlignment="1"/>
    <xf numFmtId="164" fontId="0" fillId="0" borderId="14" xfId="0" applyNumberFormat="1" applyBorder="1" applyAlignment="1" applyProtection="1">
      <alignment horizontal="center"/>
      <protection locked="0"/>
    </xf>
    <xf numFmtId="2" fontId="0" fillId="0" borderId="24" xfId="0" applyNumberFormat="1" applyBorder="1" applyProtection="1">
      <protection locked="0"/>
    </xf>
    <xf numFmtId="0" fontId="1" fillId="0" borderId="0" xfId="7" applyFont="1"/>
    <xf numFmtId="0" fontId="0" fillId="0" borderId="0" xfId="0" applyFont="1" applyBorder="1"/>
  </cellXfs>
  <cellStyles count="9">
    <cellStyle name="Standard" xfId="0" builtinId="0"/>
    <cellStyle name="Standard 2" xfId="1"/>
    <cellStyle name="Standard 2 2" xfId="2"/>
    <cellStyle name="Standard 2 2 2" xfId="3"/>
    <cellStyle name="Standard 2 2 2 2" xfId="4"/>
    <cellStyle name="Standard 2 2 2 2 2" xfId="5"/>
    <cellStyle name="Standard 3" xfId="6"/>
    <cellStyle name="Standard 4" xfId="7"/>
    <cellStyle name="Standard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zoomScaleNormal="100" workbookViewId="0">
      <pane xSplit="8" ySplit="3" topLeftCell="I4" activePane="bottomRight" state="frozen"/>
      <selection activeCell="B17" sqref="B17"/>
      <selection pane="topRight" activeCell="B17" sqref="B17"/>
      <selection pane="bottomLeft" activeCell="B17" sqref="B17"/>
      <selection pane="bottomRight" activeCell="A4" sqref="A4"/>
    </sheetView>
  </sheetViews>
  <sheetFormatPr baseColWidth="10" defaultColWidth="10.7109375" defaultRowHeight="15" x14ac:dyDescent="0.25"/>
  <cols>
    <col min="1" max="1" width="11.42578125" customWidth="1"/>
    <col min="2" max="2" width="12.28515625" customWidth="1"/>
    <col min="3" max="3" width="21.85546875" customWidth="1"/>
    <col min="4" max="4" width="10.7109375" customWidth="1"/>
    <col min="6" max="6" width="22.5703125" customWidth="1"/>
    <col min="48" max="48" width="11.5703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14</v>
      </c>
      <c r="M2" s="7" t="s">
        <v>15</v>
      </c>
      <c r="N2" s="8" t="s">
        <v>16</v>
      </c>
      <c r="O2" s="9" t="s">
        <v>17</v>
      </c>
      <c r="P2" s="8" t="s">
        <v>18</v>
      </c>
      <c r="Q2" s="6" t="s">
        <v>14</v>
      </c>
      <c r="R2" s="7" t="s">
        <v>12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14</v>
      </c>
      <c r="AD2" t="s">
        <v>15</v>
      </c>
      <c r="AG2" s="2" t="s">
        <v>16</v>
      </c>
      <c r="AJ2" t="s">
        <v>17</v>
      </c>
      <c r="AM2" s="2" t="s">
        <v>22</v>
      </c>
      <c r="AP2" s="2" t="s">
        <v>14</v>
      </c>
      <c r="AS2" t="s">
        <v>12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33</v>
      </c>
      <c r="B4" s="25" t="s">
        <v>34</v>
      </c>
      <c r="C4" s="25" t="str">
        <f t="shared" ref="C4:C16" si="0">A4&amp;" "&amp;B4</f>
        <v>Hannes Pfanschilling</v>
      </c>
      <c r="D4" s="25" t="s">
        <v>35</v>
      </c>
      <c r="E4" s="25">
        <v>2012</v>
      </c>
      <c r="F4" s="25" t="s">
        <v>36</v>
      </c>
      <c r="G4" s="26">
        <f t="shared" ref="G4:G16" si="1">IF(H4=0,"",RANK(H4,$H$4:$H$49,0))</f>
        <v>1</v>
      </c>
      <c r="H4" s="27">
        <f>SUM(LARGE(J4:T4,{1;2;3;4;5;6;7;8}))</f>
        <v>397</v>
      </c>
      <c r="I4" s="28">
        <f t="shared" ref="I4:I16" si="2">COUNTIF(J4:T4,"&gt;0")</f>
        <v>11</v>
      </c>
      <c r="J4" s="29">
        <f t="shared" ref="J4:J16" si="3">W4</f>
        <v>50</v>
      </c>
      <c r="K4" s="27">
        <f t="shared" ref="K4:K16" si="4">Z4</f>
        <v>50</v>
      </c>
      <c r="L4" s="29">
        <f t="shared" ref="L4:L16" si="5">AC4</f>
        <v>49</v>
      </c>
      <c r="M4" s="27">
        <f t="shared" ref="M4:M16" si="6">AF4</f>
        <v>50</v>
      </c>
      <c r="N4" s="30">
        <f t="shared" ref="N4:N16" si="7">AI4</f>
        <v>50</v>
      </c>
      <c r="O4" s="31">
        <f t="shared" ref="O4:O16" si="8">AL4</f>
        <v>49</v>
      </c>
      <c r="P4" s="30">
        <f t="shared" ref="P4:P16" si="9">AO4</f>
        <v>49</v>
      </c>
      <c r="Q4" s="29">
        <f t="shared" ref="Q4:Q16" si="10">AR4</f>
        <v>50</v>
      </c>
      <c r="R4" s="27">
        <f t="shared" ref="R4:R16" si="11">AU4</f>
        <v>49</v>
      </c>
      <c r="S4" s="29">
        <f t="shared" ref="S4:S16" si="12">AX4</f>
        <v>49</v>
      </c>
      <c r="T4" s="27">
        <f t="shared" ref="T4:T16" si="13">BA4</f>
        <v>48</v>
      </c>
      <c r="U4" s="32">
        <v>3.54</v>
      </c>
      <c r="V4" s="26">
        <f t="shared" ref="V4:V16" si="14">IF(U4&lt;=0,51,RANK(U4,$U$4:$U$49,0))</f>
        <v>1</v>
      </c>
      <c r="W4" s="27">
        <f>VLOOKUP(V4,Punktezuordnung!$A$2:$B$52,2,FALSE())</f>
        <v>50</v>
      </c>
      <c r="X4" s="33">
        <v>25.5</v>
      </c>
      <c r="Y4" s="26">
        <f t="shared" ref="Y4:Y16" si="15">IF(X4&lt;=0,51,RANK(X4,$X$4:$X$48,0))</f>
        <v>1</v>
      </c>
      <c r="Z4" s="27">
        <f>VLOOKUP(Y4,Punktezuordnung!$A$2:$B$52,2,FALSE())</f>
        <v>50</v>
      </c>
      <c r="AA4" s="34">
        <v>8.4499999999999993</v>
      </c>
      <c r="AB4" s="26">
        <f t="shared" ref="AB4:AB16" si="16">IF(AA4&gt;=100,51,RANK(AA4,$AA$4:$AA$49,1))</f>
        <v>2</v>
      </c>
      <c r="AC4" s="27">
        <f>VLOOKUP(AB4,Punktezuordnung!$A$2:$B$52,2,FALSE())</f>
        <v>49</v>
      </c>
      <c r="AD4" s="35">
        <v>57</v>
      </c>
      <c r="AE4" s="26">
        <f t="shared" ref="AE4:AE16" si="17">IF(AD4&lt;=0,51,RANK(AD4,$AD$4:$AD$49,0))</f>
        <v>1</v>
      </c>
      <c r="AF4" s="27">
        <f>VLOOKUP(AE4,Punktezuordnung!$A$2:$B$52,2,FALSE())</f>
        <v>50</v>
      </c>
      <c r="AG4" s="36">
        <f>VLOOKUP(C4,LAT_Weit!$C$2:$F$124,4,FALSE)</f>
        <v>9.32</v>
      </c>
      <c r="AH4" s="26">
        <f t="shared" ref="AH4:AH16" si="18">IF(AG4&lt;=0,51,RANK(AG4,$AG$4:$AG$49,0))</f>
        <v>1</v>
      </c>
      <c r="AI4" s="27">
        <f>VLOOKUP(AH4,Punktezuordnung!$A$2:$B$52,2,FALSE())</f>
        <v>50</v>
      </c>
      <c r="AJ4" s="36">
        <f>VLOOKUP(C4,LAT_Drehwurf!$C$2:$F$128,4,FALSE)</f>
        <v>56</v>
      </c>
      <c r="AK4" s="26">
        <f t="shared" ref="AK4:AK16" si="19">IF(AJ4&lt;=0,51,RANK(AJ4,$AJ$4:$AJ$49,0))</f>
        <v>2</v>
      </c>
      <c r="AL4" s="27">
        <f>VLOOKUP(AK4,Punktezuordnung!$A$2:$B$52,2,FALSE())</f>
        <v>49</v>
      </c>
      <c r="AM4" s="87">
        <f>VLOOKUP(C4,NIA_Cross!$C$2:$I$142,7,FALSE)</f>
        <v>0.26319444444444445</v>
      </c>
      <c r="AN4" s="26">
        <f t="shared" ref="AN4:AN16" si="20">IF(AM4=100,51,RANK(AM4,$AM$4:$AM$49,1))</f>
        <v>2</v>
      </c>
      <c r="AO4" s="27">
        <f>VLOOKUP(AN4,Punktezuordnung!$A$2:$B$52,2,FALSE())</f>
        <v>49</v>
      </c>
      <c r="AP4" s="92">
        <f>VLOOKUP(C4,STO_Sprint!$C$2:$I$142,4,FALSE)</f>
        <v>8.1999999999999993</v>
      </c>
      <c r="AQ4" s="26">
        <f t="shared" ref="AQ4:AQ16" si="21">IF(AP4&gt;=100,51,RANK(AP4,$AP$4:$AP$49,1))</f>
        <v>1</v>
      </c>
      <c r="AR4" s="27">
        <f>VLOOKUP(AQ4,Punktezuordnung!$A$2:$B$52,2,FALSE())</f>
        <v>50</v>
      </c>
      <c r="AS4" s="37">
        <f>VLOOKUP(C4,STO_Weit!$C$2:$I$142,5,FALSE)</f>
        <v>10.87</v>
      </c>
      <c r="AT4" s="26">
        <f t="shared" ref="AT4:AT16" si="22">IF(AS4&lt;=0,51,RANK(AS4,$AS$4:$AS$49,0))</f>
        <v>2</v>
      </c>
      <c r="AU4" s="27">
        <f>VLOOKUP(AT4,Punktezuordnung!$A$2:$B$52,2,FALSE())</f>
        <v>49</v>
      </c>
      <c r="AV4" s="37">
        <f>VLOOKUP(C4,ANG_Hindernissprint!$C$2:$I$142,4,FALSE)</f>
        <v>8.1999999999999993</v>
      </c>
      <c r="AW4" s="38">
        <f t="shared" ref="AW4:AW16" si="23">IF(AV4&gt;=100,51,RANK(AV4,$AV$4:$AV$49,1))</f>
        <v>2</v>
      </c>
      <c r="AX4" s="27">
        <f>VLOOKUP(AW4,Punktezuordnung!$A$2:$B$52,2,FALSE())</f>
        <v>49</v>
      </c>
      <c r="AY4" s="35">
        <f>VLOOKUP(C4,ANG_Hoch!$C$2:$I$142,5,FALSE)</f>
        <v>1.05</v>
      </c>
      <c r="AZ4" s="26">
        <f t="shared" ref="AZ4:AZ16" si="24">IF(AY4&lt;=0,51,RANK(AY4,$AY$4:$AY$49,0))</f>
        <v>3</v>
      </c>
      <c r="BA4" s="39">
        <f>VLOOKUP(AZ4,Punktezuordnung!$A$2:$B$52,2,FALSE())</f>
        <v>48</v>
      </c>
    </row>
    <row r="5" spans="1:53" x14ac:dyDescent="0.25">
      <c r="A5" s="25" t="s">
        <v>37</v>
      </c>
      <c r="B5" s="25" t="s">
        <v>38</v>
      </c>
      <c r="C5" s="25" t="str">
        <f t="shared" si="0"/>
        <v>Fritz Zwicker</v>
      </c>
      <c r="D5" s="25" t="s">
        <v>35</v>
      </c>
      <c r="E5" s="25">
        <v>2012</v>
      </c>
      <c r="F5" s="25" t="s">
        <v>36</v>
      </c>
      <c r="G5" s="38">
        <f t="shared" si="1"/>
        <v>2</v>
      </c>
      <c r="H5" s="7">
        <f>SUM(LARGE(J5:T5,{1;2;3;4;5;6;7;8}))</f>
        <v>395</v>
      </c>
      <c r="I5" s="9">
        <f t="shared" si="2"/>
        <v>9</v>
      </c>
      <c r="J5" s="6">
        <f t="shared" si="3"/>
        <v>49</v>
      </c>
      <c r="K5" s="7">
        <f t="shared" si="4"/>
        <v>48</v>
      </c>
      <c r="L5" s="6">
        <f t="shared" si="5"/>
        <v>50</v>
      </c>
      <c r="M5" s="7">
        <f t="shared" si="6"/>
        <v>43</v>
      </c>
      <c r="N5" s="30">
        <f t="shared" si="7"/>
        <v>49</v>
      </c>
      <c r="O5" s="31">
        <f t="shared" si="8"/>
        <v>50</v>
      </c>
      <c r="P5" s="8">
        <f t="shared" si="9"/>
        <v>50</v>
      </c>
      <c r="Q5" s="6">
        <f t="shared" si="10"/>
        <v>49</v>
      </c>
      <c r="R5" s="7">
        <f t="shared" si="11"/>
        <v>50</v>
      </c>
      <c r="S5" s="6">
        <f t="shared" si="12"/>
        <v>0</v>
      </c>
      <c r="T5" s="7">
        <f t="shared" si="13"/>
        <v>0</v>
      </c>
      <c r="U5" s="32">
        <v>3.51</v>
      </c>
      <c r="V5" s="38">
        <f t="shared" si="14"/>
        <v>2</v>
      </c>
      <c r="W5" s="7">
        <f>VLOOKUP(V5,Punktezuordnung!$A$2:$B$52,2,FALSE())</f>
        <v>49</v>
      </c>
      <c r="X5" s="33">
        <v>22</v>
      </c>
      <c r="Y5" s="38">
        <f t="shared" si="15"/>
        <v>3</v>
      </c>
      <c r="Z5" s="7">
        <f>VLOOKUP(Y5,Punktezuordnung!$A$2:$B$52,2,FALSE())</f>
        <v>48</v>
      </c>
      <c r="AA5" s="34">
        <v>8.4</v>
      </c>
      <c r="AB5" s="38">
        <f t="shared" si="16"/>
        <v>1</v>
      </c>
      <c r="AC5" s="7">
        <f>VLOOKUP(AB5,Punktezuordnung!$A$2:$B$52,2,FALSE())</f>
        <v>50</v>
      </c>
      <c r="AD5" s="35">
        <v>36</v>
      </c>
      <c r="AE5" s="38">
        <f t="shared" si="17"/>
        <v>8</v>
      </c>
      <c r="AF5" s="7">
        <f>VLOOKUP(AE5,Punktezuordnung!$A$2:$B$52,2,FALSE())</f>
        <v>43</v>
      </c>
      <c r="AG5" s="36">
        <f>VLOOKUP(C5,LAT_Weit!$C$2:$F$124,4,FALSE)</f>
        <v>8.33</v>
      </c>
      <c r="AH5" s="38">
        <f t="shared" si="18"/>
        <v>2</v>
      </c>
      <c r="AI5" s="7">
        <f>VLOOKUP(AH5,Punktezuordnung!$A$2:$B$52,2,FALSE())</f>
        <v>49</v>
      </c>
      <c r="AJ5" s="36">
        <f>VLOOKUP(C5,LAT_Drehwurf!$C$2:$F$128,4,FALSE)</f>
        <v>59</v>
      </c>
      <c r="AK5" s="38">
        <f t="shared" si="19"/>
        <v>1</v>
      </c>
      <c r="AL5" s="7">
        <f>VLOOKUP(AK5,Punktezuordnung!$A$2:$B$52,2,FALSE())</f>
        <v>50</v>
      </c>
      <c r="AM5" s="87">
        <f>VLOOKUP(C5,NIA_Cross!$C$2:$I$142,7,FALSE)</f>
        <v>0.25763888888888892</v>
      </c>
      <c r="AN5" s="26">
        <f t="shared" si="20"/>
        <v>1</v>
      </c>
      <c r="AO5" s="7">
        <f>VLOOKUP(AN5,Punktezuordnung!$A$2:$B$52,2,FALSE())</f>
        <v>50</v>
      </c>
      <c r="AP5" s="92">
        <f>VLOOKUP(C5,STO_Sprint!$C$2:$I$142,4,FALSE)</f>
        <v>8.3000000000000007</v>
      </c>
      <c r="AQ5" s="38">
        <f t="shared" si="21"/>
        <v>2</v>
      </c>
      <c r="AR5" s="7">
        <f>VLOOKUP(AQ5,Punktezuordnung!$A$2:$B$52,2,FALSE())</f>
        <v>49</v>
      </c>
      <c r="AS5" s="37">
        <f>VLOOKUP(C5,STO_Weit!$C$2:$I$142,5,FALSE)</f>
        <v>11.35</v>
      </c>
      <c r="AT5" s="38">
        <f t="shared" si="22"/>
        <v>1</v>
      </c>
      <c r="AU5" s="7">
        <f>VLOOKUP(AT5,Punktezuordnung!$A$2:$B$52,2,FALSE())</f>
        <v>50</v>
      </c>
      <c r="AV5" s="37">
        <v>100</v>
      </c>
      <c r="AW5" s="38">
        <f t="shared" si="23"/>
        <v>51</v>
      </c>
      <c r="AX5" s="7">
        <f>VLOOKUP(AW5,Punktezuordnung!$A$2:$B$52,2,FALSE())</f>
        <v>0</v>
      </c>
      <c r="AY5" s="35">
        <v>0</v>
      </c>
      <c r="AZ5" s="38">
        <f t="shared" si="24"/>
        <v>51</v>
      </c>
      <c r="BA5" s="40">
        <f>VLOOKUP(AZ5,Punktezuordnung!$A$2:$B$52,2,FALSE())</f>
        <v>0</v>
      </c>
    </row>
    <row r="6" spans="1:53" x14ac:dyDescent="0.25">
      <c r="A6" s="25" t="s">
        <v>46</v>
      </c>
      <c r="B6" s="25" t="s">
        <v>47</v>
      </c>
      <c r="C6" s="25" t="str">
        <f t="shared" si="0"/>
        <v>Jonathan Fischer</v>
      </c>
      <c r="D6" s="25" t="s">
        <v>35</v>
      </c>
      <c r="E6" s="25">
        <v>2012</v>
      </c>
      <c r="F6" s="25" t="s">
        <v>48</v>
      </c>
      <c r="G6" s="38">
        <f t="shared" si="1"/>
        <v>3</v>
      </c>
      <c r="H6" s="7">
        <f>SUM(LARGE(J6:T6,{1;2;3;4;5;6;7;8}))</f>
        <v>384</v>
      </c>
      <c r="I6" s="9">
        <f t="shared" si="2"/>
        <v>8</v>
      </c>
      <c r="J6" s="6">
        <f t="shared" si="3"/>
        <v>48</v>
      </c>
      <c r="K6" s="7">
        <f t="shared" si="4"/>
        <v>49</v>
      </c>
      <c r="L6" s="6">
        <f t="shared" si="5"/>
        <v>46</v>
      </c>
      <c r="M6" s="7">
        <f t="shared" si="6"/>
        <v>48</v>
      </c>
      <c r="N6" s="30">
        <f t="shared" si="7"/>
        <v>0</v>
      </c>
      <c r="O6" s="31">
        <f t="shared" si="8"/>
        <v>0</v>
      </c>
      <c r="P6" s="8">
        <f t="shared" si="9"/>
        <v>0</v>
      </c>
      <c r="Q6" s="6">
        <f t="shared" si="10"/>
        <v>48</v>
      </c>
      <c r="R6" s="7">
        <f t="shared" si="11"/>
        <v>46</v>
      </c>
      <c r="S6" s="6">
        <f t="shared" si="12"/>
        <v>50</v>
      </c>
      <c r="T6" s="7">
        <f t="shared" si="13"/>
        <v>49</v>
      </c>
      <c r="U6" s="32">
        <v>3.4</v>
      </c>
      <c r="V6" s="38">
        <f t="shared" si="14"/>
        <v>3</v>
      </c>
      <c r="W6" s="7">
        <f>VLOOKUP(V6,Punktezuordnung!$A$2:$B$52,2,FALSE())</f>
        <v>48</v>
      </c>
      <c r="X6" s="33">
        <v>24.5</v>
      </c>
      <c r="Y6" s="38">
        <f t="shared" si="15"/>
        <v>2</v>
      </c>
      <c r="Z6" s="7">
        <f>VLOOKUP(Y6,Punktezuordnung!$A$2:$B$52,2,FALSE())</f>
        <v>49</v>
      </c>
      <c r="AA6" s="34">
        <v>9.1</v>
      </c>
      <c r="AB6" s="38">
        <f t="shared" si="16"/>
        <v>5</v>
      </c>
      <c r="AC6" s="7">
        <f>VLOOKUP(AB6,Punktezuordnung!$A$2:$B$52,2,FALSE())</f>
        <v>46</v>
      </c>
      <c r="AD6" s="35">
        <v>45</v>
      </c>
      <c r="AE6" s="38">
        <f t="shared" si="17"/>
        <v>3</v>
      </c>
      <c r="AF6" s="7">
        <f>VLOOKUP(AE6,Punktezuordnung!$A$2:$B$52,2,FALSE())</f>
        <v>48</v>
      </c>
      <c r="AG6" s="36">
        <v>0</v>
      </c>
      <c r="AH6" s="38">
        <f t="shared" si="18"/>
        <v>51</v>
      </c>
      <c r="AI6" s="7">
        <f>VLOOKUP(AH6,Punktezuordnung!$A$2:$B$52,2,FALSE())</f>
        <v>0</v>
      </c>
      <c r="AJ6" s="36">
        <v>0</v>
      </c>
      <c r="AK6" s="38">
        <f t="shared" si="19"/>
        <v>51</v>
      </c>
      <c r="AL6" s="7">
        <f>VLOOKUP(AK6,Punktezuordnung!$A$2:$B$52,2,FALSE())</f>
        <v>0</v>
      </c>
      <c r="AM6" s="90">
        <v>100</v>
      </c>
      <c r="AN6" s="26">
        <f t="shared" si="20"/>
        <v>51</v>
      </c>
      <c r="AO6" s="7">
        <f>VLOOKUP(AN6,Punktezuordnung!$A$2:$B$52,2,FALSE())</f>
        <v>0</v>
      </c>
      <c r="AP6" s="92">
        <f>VLOOKUP(C6,STO_Sprint!$C$2:$I$142,4,FALSE)</f>
        <v>8.6999999999999993</v>
      </c>
      <c r="AQ6" s="38">
        <f t="shared" si="21"/>
        <v>3</v>
      </c>
      <c r="AR6" s="7">
        <f>VLOOKUP(AQ6,Punktezuordnung!$A$2:$B$52,2,FALSE())</f>
        <v>48</v>
      </c>
      <c r="AS6" s="37">
        <f>VLOOKUP(C6,STO_Weit!$C$2:$I$142,5,FALSE)</f>
        <v>9.43</v>
      </c>
      <c r="AT6" s="38">
        <f t="shared" si="22"/>
        <v>5</v>
      </c>
      <c r="AU6" s="7">
        <f>VLOOKUP(AT6,Punktezuordnung!$A$2:$B$52,2,FALSE())</f>
        <v>46</v>
      </c>
      <c r="AV6" s="37">
        <f>VLOOKUP(C6,ANG_Hindernissprint!$C$2:$I$142,4,FALSE)</f>
        <v>8.0500000000000007</v>
      </c>
      <c r="AW6" s="38">
        <f t="shared" si="23"/>
        <v>1</v>
      </c>
      <c r="AX6" s="7">
        <f>VLOOKUP(AW6,Punktezuordnung!$A$2:$B$52,2,FALSE())</f>
        <v>50</v>
      </c>
      <c r="AY6" s="35">
        <f>VLOOKUP(C6,ANG_Hoch!$C$2:$I$142,5,FALSE)</f>
        <v>1.1000000000000001</v>
      </c>
      <c r="AZ6" s="38">
        <f t="shared" si="24"/>
        <v>2</v>
      </c>
      <c r="BA6" s="40">
        <f>VLOOKUP(AZ6,Punktezuordnung!$A$2:$B$52,2,FALSE())</f>
        <v>49</v>
      </c>
    </row>
    <row r="7" spans="1:53" x14ac:dyDescent="0.25">
      <c r="A7" s="25" t="s">
        <v>39</v>
      </c>
      <c r="B7" s="25" t="s">
        <v>40</v>
      </c>
      <c r="C7" s="25" t="str">
        <f t="shared" si="0"/>
        <v>Ben Harbusch</v>
      </c>
      <c r="D7" s="25" t="s">
        <v>35</v>
      </c>
      <c r="E7" s="25">
        <v>2012</v>
      </c>
      <c r="F7" s="25" t="s">
        <v>41</v>
      </c>
      <c r="G7" s="38">
        <f t="shared" si="1"/>
        <v>4</v>
      </c>
      <c r="H7" s="7">
        <f>SUM(LARGE(J7:T7,{1;2;3;4;5;6;7;8}))</f>
        <v>373</v>
      </c>
      <c r="I7" s="9">
        <f t="shared" si="2"/>
        <v>9</v>
      </c>
      <c r="J7" s="6">
        <f t="shared" si="3"/>
        <v>46</v>
      </c>
      <c r="K7" s="7">
        <f t="shared" si="4"/>
        <v>46</v>
      </c>
      <c r="L7" s="6">
        <f t="shared" si="5"/>
        <v>44</v>
      </c>
      <c r="M7" s="7">
        <f t="shared" si="6"/>
        <v>45</v>
      </c>
      <c r="N7" s="30">
        <f t="shared" si="7"/>
        <v>48</v>
      </c>
      <c r="O7" s="31">
        <f t="shared" si="8"/>
        <v>48</v>
      </c>
      <c r="P7" s="8">
        <f t="shared" si="9"/>
        <v>47</v>
      </c>
      <c r="Q7" s="6">
        <f t="shared" si="10"/>
        <v>46</v>
      </c>
      <c r="R7" s="7">
        <f t="shared" si="11"/>
        <v>47</v>
      </c>
      <c r="S7" s="6">
        <f t="shared" si="12"/>
        <v>0</v>
      </c>
      <c r="T7" s="7">
        <f t="shared" si="13"/>
        <v>0</v>
      </c>
      <c r="U7" s="32">
        <v>3.11</v>
      </c>
      <c r="V7" s="38">
        <f t="shared" si="14"/>
        <v>5</v>
      </c>
      <c r="W7" s="7">
        <f>VLOOKUP(V7,Punktezuordnung!$A$2:$B$52,2,FALSE())</f>
        <v>46</v>
      </c>
      <c r="X7" s="33">
        <v>15</v>
      </c>
      <c r="Y7" s="38">
        <f t="shared" si="15"/>
        <v>5</v>
      </c>
      <c r="Z7" s="7">
        <f>VLOOKUP(Y7,Punktezuordnung!$A$2:$B$52,2,FALSE())</f>
        <v>46</v>
      </c>
      <c r="AA7" s="34">
        <v>9.81</v>
      </c>
      <c r="AB7" s="38">
        <f t="shared" si="16"/>
        <v>7</v>
      </c>
      <c r="AC7" s="7">
        <f>VLOOKUP(AB7,Punktezuordnung!$A$2:$B$52,2,FALSE())</f>
        <v>44</v>
      </c>
      <c r="AD7" s="35">
        <v>38</v>
      </c>
      <c r="AE7" s="38">
        <f t="shared" si="17"/>
        <v>6</v>
      </c>
      <c r="AF7" s="7">
        <f>VLOOKUP(AE7,Punktezuordnung!$A$2:$B$52,2,FALSE())</f>
        <v>45</v>
      </c>
      <c r="AG7" s="36">
        <f>VLOOKUP(C7,LAT_Weit!$C$2:$F$124,4,FALSE)</f>
        <v>8.07</v>
      </c>
      <c r="AH7" s="38">
        <f t="shared" si="18"/>
        <v>3</v>
      </c>
      <c r="AI7" s="7">
        <f>VLOOKUP(AH7,Punktezuordnung!$A$2:$B$52,2,FALSE())</f>
        <v>48</v>
      </c>
      <c r="AJ7" s="36">
        <f>VLOOKUP(C7,LAT_Drehwurf!$C$2:$F$128,4,FALSE)</f>
        <v>49</v>
      </c>
      <c r="AK7" s="38">
        <f t="shared" si="19"/>
        <v>3</v>
      </c>
      <c r="AL7" s="7">
        <f>VLOOKUP(AK7,Punktezuordnung!$A$2:$B$52,2,FALSE())</f>
        <v>48</v>
      </c>
      <c r="AM7" s="87">
        <f>VLOOKUP(C7,NIA_Cross!$C$2:$I$142,7,FALSE)</f>
        <v>0.30972222222222223</v>
      </c>
      <c r="AN7" s="26">
        <f t="shared" si="20"/>
        <v>4</v>
      </c>
      <c r="AO7" s="7">
        <f>VLOOKUP(AN7,Punktezuordnung!$A$2:$B$52,2,FALSE())</f>
        <v>47</v>
      </c>
      <c r="AP7" s="92">
        <f>VLOOKUP(C7,STO_Sprint!$C$2:$I$142,4,FALSE)</f>
        <v>9.1999999999999993</v>
      </c>
      <c r="AQ7" s="38">
        <f t="shared" si="21"/>
        <v>5</v>
      </c>
      <c r="AR7" s="7">
        <f>VLOOKUP(AQ7,Punktezuordnung!$A$2:$B$52,2,FALSE())</f>
        <v>46</v>
      </c>
      <c r="AS7" s="37">
        <f>VLOOKUP(C7,STO_Weit!$C$2:$I$142,5,FALSE)</f>
        <v>9.6199999999999992</v>
      </c>
      <c r="AT7" s="38">
        <f t="shared" si="22"/>
        <v>4</v>
      </c>
      <c r="AU7" s="7">
        <f>VLOOKUP(AT7,Punktezuordnung!$A$2:$B$52,2,FALSE())</f>
        <v>47</v>
      </c>
      <c r="AV7" s="37">
        <v>100</v>
      </c>
      <c r="AW7" s="38">
        <f t="shared" si="23"/>
        <v>51</v>
      </c>
      <c r="AX7" s="7">
        <f>VLOOKUP(AW7,Punktezuordnung!$A$2:$B$52,2,FALSE())</f>
        <v>0</v>
      </c>
      <c r="AY7" s="35">
        <v>0</v>
      </c>
      <c r="AZ7" s="38">
        <f t="shared" si="24"/>
        <v>51</v>
      </c>
      <c r="BA7" s="40">
        <f>VLOOKUP(AZ7,Punktezuordnung!$A$2:$B$52,2,FALSE())</f>
        <v>0</v>
      </c>
    </row>
    <row r="8" spans="1:53" x14ac:dyDescent="0.25">
      <c r="A8" s="25" t="s">
        <v>42</v>
      </c>
      <c r="B8" s="25" t="s">
        <v>43</v>
      </c>
      <c r="C8" s="25" t="str">
        <f t="shared" si="0"/>
        <v>Kevin Mühlhausen</v>
      </c>
      <c r="D8" s="25" t="s">
        <v>35</v>
      </c>
      <c r="E8" s="25">
        <v>2012</v>
      </c>
      <c r="F8" s="25" t="s">
        <v>36</v>
      </c>
      <c r="G8" s="38">
        <f t="shared" si="1"/>
        <v>5</v>
      </c>
      <c r="H8" s="7">
        <f>SUM(LARGE(J8:T8,{1;2;3;4;5;6;7;8}))</f>
        <v>363</v>
      </c>
      <c r="I8" s="9">
        <f t="shared" si="2"/>
        <v>8</v>
      </c>
      <c r="J8" s="6">
        <f t="shared" si="3"/>
        <v>45</v>
      </c>
      <c r="K8" s="7">
        <f t="shared" si="4"/>
        <v>47</v>
      </c>
      <c r="L8" s="6">
        <f t="shared" si="5"/>
        <v>45</v>
      </c>
      <c r="M8" s="7">
        <f t="shared" si="6"/>
        <v>44</v>
      </c>
      <c r="N8" s="30">
        <f t="shared" si="7"/>
        <v>47</v>
      </c>
      <c r="O8" s="31">
        <f t="shared" si="8"/>
        <v>46</v>
      </c>
      <c r="P8" s="8">
        <f t="shared" si="9"/>
        <v>0</v>
      </c>
      <c r="Q8" s="6">
        <f t="shared" si="10"/>
        <v>45</v>
      </c>
      <c r="R8" s="7">
        <f t="shared" si="11"/>
        <v>44</v>
      </c>
      <c r="S8" s="6">
        <f t="shared" si="12"/>
        <v>0</v>
      </c>
      <c r="T8" s="7">
        <f t="shared" si="13"/>
        <v>0</v>
      </c>
      <c r="U8" s="32">
        <v>2.98</v>
      </c>
      <c r="V8" s="38">
        <f t="shared" si="14"/>
        <v>6</v>
      </c>
      <c r="W8" s="7">
        <f>VLOOKUP(V8,Punktezuordnung!$A$2:$B$52,2,FALSE())</f>
        <v>45</v>
      </c>
      <c r="X8" s="33">
        <v>16</v>
      </c>
      <c r="Y8" s="38">
        <f t="shared" si="15"/>
        <v>4</v>
      </c>
      <c r="Z8" s="7">
        <f>VLOOKUP(Y8,Punktezuordnung!$A$2:$B$52,2,FALSE())</f>
        <v>47</v>
      </c>
      <c r="AA8" s="34">
        <v>9.25</v>
      </c>
      <c r="AB8" s="38">
        <f t="shared" si="16"/>
        <v>6</v>
      </c>
      <c r="AC8" s="7">
        <f>VLOOKUP(AB8,Punktezuordnung!$A$2:$B$52,2,FALSE())</f>
        <v>45</v>
      </c>
      <c r="AD8" s="35">
        <v>37</v>
      </c>
      <c r="AE8" s="38">
        <f t="shared" si="17"/>
        <v>7</v>
      </c>
      <c r="AF8" s="7">
        <f>VLOOKUP(AE8,Punktezuordnung!$A$2:$B$52,2,FALSE())</f>
        <v>44</v>
      </c>
      <c r="AG8" s="36">
        <f>VLOOKUP(C8,LAT_Weit!$C$2:$F$124,4,FALSE)</f>
        <v>7.96</v>
      </c>
      <c r="AH8" s="38">
        <f t="shared" si="18"/>
        <v>4</v>
      </c>
      <c r="AI8" s="7">
        <f>VLOOKUP(AH8,Punktezuordnung!$A$2:$B$52,2,FALSE())</f>
        <v>47</v>
      </c>
      <c r="AJ8" s="36">
        <f>VLOOKUP(C8,LAT_Drehwurf!$C$2:$F$128,4,FALSE)</f>
        <v>39</v>
      </c>
      <c r="AK8" s="38">
        <f t="shared" si="19"/>
        <v>5</v>
      </c>
      <c r="AL8" s="7">
        <f>VLOOKUP(AK8,Punktezuordnung!$A$2:$B$52,2,FALSE())</f>
        <v>46</v>
      </c>
      <c r="AM8" s="90">
        <v>100</v>
      </c>
      <c r="AN8" s="26">
        <f t="shared" si="20"/>
        <v>51</v>
      </c>
      <c r="AO8" s="7">
        <f>VLOOKUP(AN8,Punktezuordnung!$A$2:$B$52,2,FALSE())</f>
        <v>0</v>
      </c>
      <c r="AP8" s="92">
        <f>VLOOKUP(C8,STO_Sprint!$C$2:$I$142,4,FALSE)</f>
        <v>9.3000000000000007</v>
      </c>
      <c r="AQ8" s="38">
        <f t="shared" si="21"/>
        <v>6</v>
      </c>
      <c r="AR8" s="7">
        <f>VLOOKUP(AQ8,Punktezuordnung!$A$2:$B$52,2,FALSE())</f>
        <v>45</v>
      </c>
      <c r="AS8" s="37">
        <f>VLOOKUP(C8,STO_Weit!$C$2:$I$142,5,FALSE)</f>
        <v>9.02</v>
      </c>
      <c r="AT8" s="38">
        <f t="shared" si="22"/>
        <v>7</v>
      </c>
      <c r="AU8" s="7">
        <f>VLOOKUP(AT8,Punktezuordnung!$A$2:$B$52,2,FALSE())</f>
        <v>44</v>
      </c>
      <c r="AV8" s="37">
        <v>100</v>
      </c>
      <c r="AW8" s="38">
        <f t="shared" si="23"/>
        <v>51</v>
      </c>
      <c r="AX8" s="7">
        <f>VLOOKUP(AW8,Punktezuordnung!$A$2:$B$52,2,FALSE())</f>
        <v>0</v>
      </c>
      <c r="AY8" s="35">
        <v>0</v>
      </c>
      <c r="AZ8" s="38">
        <f t="shared" si="24"/>
        <v>51</v>
      </c>
      <c r="BA8" s="40">
        <f>VLOOKUP(AZ8,Punktezuordnung!$A$2:$B$52,2,FALSE())</f>
        <v>0</v>
      </c>
    </row>
    <row r="9" spans="1:53" x14ac:dyDescent="0.25">
      <c r="A9" s="25" t="s">
        <v>44</v>
      </c>
      <c r="B9" s="25" t="s">
        <v>45</v>
      </c>
      <c r="C9" s="25" t="str">
        <f t="shared" si="0"/>
        <v>Georg Wamser</v>
      </c>
      <c r="D9" s="25" t="s">
        <v>35</v>
      </c>
      <c r="E9" s="25">
        <v>2012</v>
      </c>
      <c r="F9" s="25" t="s">
        <v>36</v>
      </c>
      <c r="G9" s="38">
        <f t="shared" si="1"/>
        <v>6</v>
      </c>
      <c r="H9" s="7">
        <f>SUM(LARGE(J9:T9,{1;2;3;4;5;6;7;8}))</f>
        <v>361</v>
      </c>
      <c r="I9" s="9">
        <f t="shared" si="2"/>
        <v>8</v>
      </c>
      <c r="J9" s="6">
        <f t="shared" si="3"/>
        <v>0</v>
      </c>
      <c r="K9" s="7">
        <f t="shared" si="4"/>
        <v>0</v>
      </c>
      <c r="L9" s="6">
        <f t="shared" si="5"/>
        <v>43</v>
      </c>
      <c r="M9" s="7">
        <f t="shared" si="6"/>
        <v>42</v>
      </c>
      <c r="N9" s="30">
        <f t="shared" si="7"/>
        <v>46</v>
      </c>
      <c r="O9" s="31">
        <f t="shared" si="8"/>
        <v>47</v>
      </c>
      <c r="P9" s="8">
        <f t="shared" si="9"/>
        <v>0</v>
      </c>
      <c r="Q9" s="6">
        <f t="shared" si="10"/>
        <v>45</v>
      </c>
      <c r="R9" s="7">
        <f t="shared" si="11"/>
        <v>45</v>
      </c>
      <c r="S9" s="6">
        <f t="shared" si="12"/>
        <v>47</v>
      </c>
      <c r="T9" s="7">
        <f t="shared" si="13"/>
        <v>46</v>
      </c>
      <c r="U9" s="32">
        <v>0</v>
      </c>
      <c r="V9" s="38">
        <f t="shared" si="14"/>
        <v>51</v>
      </c>
      <c r="W9" s="7">
        <f>VLOOKUP(V9,Punktezuordnung!$A$2:$B$52,2,FALSE())</f>
        <v>0</v>
      </c>
      <c r="X9" s="33">
        <v>0</v>
      </c>
      <c r="Y9" s="38">
        <f t="shared" si="15"/>
        <v>51</v>
      </c>
      <c r="Z9" s="7">
        <f>VLOOKUP(Y9,Punktezuordnung!$A$2:$B$52,2,FALSE())</f>
        <v>0</v>
      </c>
      <c r="AA9" s="34">
        <v>10.41</v>
      </c>
      <c r="AB9" s="38">
        <f t="shared" si="16"/>
        <v>8</v>
      </c>
      <c r="AC9" s="7">
        <f>VLOOKUP(AB9,Punktezuordnung!$A$2:$B$52,2,FALSE())</f>
        <v>43</v>
      </c>
      <c r="AD9" s="35">
        <v>34</v>
      </c>
      <c r="AE9" s="38">
        <f t="shared" si="17"/>
        <v>9</v>
      </c>
      <c r="AF9" s="7">
        <f>VLOOKUP(AE9,Punktezuordnung!$A$2:$B$52,2,FALSE())</f>
        <v>42</v>
      </c>
      <c r="AG9" s="36">
        <f>VLOOKUP(C9,LAT_Weit!$C$2:$F$124,4,FALSE)</f>
        <v>7.08</v>
      </c>
      <c r="AH9" s="38">
        <f t="shared" si="18"/>
        <v>5</v>
      </c>
      <c r="AI9" s="7">
        <f>VLOOKUP(AH9,Punktezuordnung!$A$2:$B$52,2,FALSE())</f>
        <v>46</v>
      </c>
      <c r="AJ9" s="36">
        <f>VLOOKUP(C9,LAT_Drehwurf!$C$2:$F$128,4,FALSE)</f>
        <v>46</v>
      </c>
      <c r="AK9" s="38">
        <f t="shared" si="19"/>
        <v>4</v>
      </c>
      <c r="AL9" s="7">
        <f>VLOOKUP(AK9,Punktezuordnung!$A$2:$B$52,2,FALSE())</f>
        <v>47</v>
      </c>
      <c r="AM9" s="90">
        <v>100</v>
      </c>
      <c r="AN9" s="26">
        <f t="shared" si="20"/>
        <v>51</v>
      </c>
      <c r="AO9" s="7">
        <f>VLOOKUP(AN9,Punktezuordnung!$A$2:$B$52,2,FALSE())</f>
        <v>0</v>
      </c>
      <c r="AP9" s="92">
        <f>VLOOKUP(C9,STO_Sprint!$C$2:$I$142,4,FALSE)</f>
        <v>9.3000000000000007</v>
      </c>
      <c r="AQ9" s="38">
        <f t="shared" si="21"/>
        <v>6</v>
      </c>
      <c r="AR9" s="7">
        <f>VLOOKUP(AQ9,Punktezuordnung!$A$2:$B$52,2,FALSE())</f>
        <v>45</v>
      </c>
      <c r="AS9" s="37">
        <f>VLOOKUP(C9,STO_Weit!$C$2:$I$142,5,FALSE)</f>
        <v>9.08</v>
      </c>
      <c r="AT9" s="38">
        <f t="shared" si="22"/>
        <v>6</v>
      </c>
      <c r="AU9" s="7">
        <f>VLOOKUP(AT9,Punktezuordnung!$A$2:$B$52,2,FALSE())</f>
        <v>45</v>
      </c>
      <c r="AV9" s="37">
        <f>VLOOKUP(C9,ANG_Hindernissprint!$C$2:$I$142,4,FALSE)</f>
        <v>9.1300000000000008</v>
      </c>
      <c r="AW9" s="38">
        <f t="shared" si="23"/>
        <v>4</v>
      </c>
      <c r="AX9" s="7">
        <f>VLOOKUP(AW9,Punktezuordnung!$A$2:$B$52,2,FALSE())</f>
        <v>47</v>
      </c>
      <c r="AY9" s="35">
        <f>VLOOKUP(C9,ANG_Hoch!$C$2:$I$142,5,FALSE)</f>
        <v>0.85</v>
      </c>
      <c r="AZ9" s="38">
        <f t="shared" si="24"/>
        <v>5</v>
      </c>
      <c r="BA9" s="40">
        <f>VLOOKUP(AZ9,Punktezuordnung!$A$2:$B$52,2,FALSE())</f>
        <v>46</v>
      </c>
    </row>
    <row r="10" spans="1:53" x14ac:dyDescent="0.25">
      <c r="A10" s="25" t="s">
        <v>49</v>
      </c>
      <c r="B10" s="25" t="s">
        <v>50</v>
      </c>
      <c r="C10" s="25" t="str">
        <f t="shared" si="0"/>
        <v>Tom Abeska</v>
      </c>
      <c r="D10" s="25" t="s">
        <v>51</v>
      </c>
      <c r="E10" s="25">
        <v>2012</v>
      </c>
      <c r="F10" s="25" t="s">
        <v>52</v>
      </c>
      <c r="G10" s="38">
        <f t="shared" si="1"/>
        <v>7</v>
      </c>
      <c r="H10" s="7">
        <f>SUM(LARGE(J10:T10,{1;2;3;4;5;6;7;8}))</f>
        <v>339</v>
      </c>
      <c r="I10" s="9">
        <f t="shared" si="2"/>
        <v>7</v>
      </c>
      <c r="J10" s="6">
        <f t="shared" si="3"/>
        <v>0</v>
      </c>
      <c r="K10" s="7">
        <f t="shared" si="4"/>
        <v>0</v>
      </c>
      <c r="L10" s="6">
        <f t="shared" si="5"/>
        <v>48</v>
      </c>
      <c r="M10" s="7">
        <f t="shared" si="6"/>
        <v>49</v>
      </c>
      <c r="N10" s="30">
        <f t="shared" si="7"/>
        <v>0</v>
      </c>
      <c r="O10" s="31">
        <f t="shared" si="8"/>
        <v>0</v>
      </c>
      <c r="P10" s="8">
        <f t="shared" si="9"/>
        <v>48</v>
      </c>
      <c r="Q10" s="6">
        <f t="shared" si="10"/>
        <v>48</v>
      </c>
      <c r="R10" s="7">
        <f t="shared" si="11"/>
        <v>48</v>
      </c>
      <c r="S10" s="6">
        <f t="shared" si="12"/>
        <v>48</v>
      </c>
      <c r="T10" s="7">
        <f t="shared" si="13"/>
        <v>50</v>
      </c>
      <c r="U10" s="32">
        <v>0</v>
      </c>
      <c r="V10" s="38">
        <f t="shared" si="14"/>
        <v>51</v>
      </c>
      <c r="W10" s="7">
        <f>VLOOKUP(V10,Punktezuordnung!$A$2:$B$52,2,FALSE())</f>
        <v>0</v>
      </c>
      <c r="X10" s="33">
        <v>0</v>
      </c>
      <c r="Y10" s="38">
        <f t="shared" si="15"/>
        <v>51</v>
      </c>
      <c r="Z10" s="7">
        <f>VLOOKUP(Y10,Punktezuordnung!$A$2:$B$52,2,FALSE())</f>
        <v>0</v>
      </c>
      <c r="AA10" s="34">
        <v>8.5500000000000007</v>
      </c>
      <c r="AB10" s="38">
        <f t="shared" si="16"/>
        <v>3</v>
      </c>
      <c r="AC10" s="7">
        <f>VLOOKUP(AB10,Punktezuordnung!$A$2:$B$52,2,FALSE())</f>
        <v>48</v>
      </c>
      <c r="AD10" s="35">
        <v>47</v>
      </c>
      <c r="AE10" s="38">
        <f t="shared" si="17"/>
        <v>2</v>
      </c>
      <c r="AF10" s="7">
        <f>VLOOKUP(AE10,Punktezuordnung!$A$2:$B$52,2,FALSE())</f>
        <v>49</v>
      </c>
      <c r="AG10" s="36">
        <v>0</v>
      </c>
      <c r="AH10" s="38">
        <f t="shared" si="18"/>
        <v>51</v>
      </c>
      <c r="AI10" s="7">
        <f>VLOOKUP(AH10,Punktezuordnung!$A$2:$B$52,2,FALSE())</f>
        <v>0</v>
      </c>
      <c r="AJ10" s="36">
        <v>0</v>
      </c>
      <c r="AK10" s="38">
        <f t="shared" si="19"/>
        <v>51</v>
      </c>
      <c r="AL10" s="7">
        <f>VLOOKUP(AK10,Punktezuordnung!$A$2:$B$52,2,FALSE())</f>
        <v>0</v>
      </c>
      <c r="AM10" s="87">
        <f>VLOOKUP(C10,NIA_Cross!$C$2:$I$142,7,FALSE)</f>
        <v>0.28541666666666665</v>
      </c>
      <c r="AN10" s="26">
        <f t="shared" si="20"/>
        <v>3</v>
      </c>
      <c r="AO10" s="7">
        <f>VLOOKUP(AN10,Punktezuordnung!$A$2:$B$52,2,FALSE())</f>
        <v>48</v>
      </c>
      <c r="AP10" s="92">
        <f>VLOOKUP(C10,STO_Sprint!$C$2:$I$142,4,FALSE)</f>
        <v>8.6999999999999993</v>
      </c>
      <c r="AQ10" s="38">
        <f t="shared" si="21"/>
        <v>3</v>
      </c>
      <c r="AR10" s="7">
        <f>VLOOKUP(AQ10,Punktezuordnung!$A$2:$B$52,2,FALSE())</f>
        <v>48</v>
      </c>
      <c r="AS10" s="37">
        <f>VLOOKUP(C10,STO_Weit!$C$2:$I$142,5,FALSE)</f>
        <v>10.61</v>
      </c>
      <c r="AT10" s="38">
        <f t="shared" si="22"/>
        <v>3</v>
      </c>
      <c r="AU10" s="7">
        <f>VLOOKUP(AT10,Punktezuordnung!$A$2:$B$52,2,FALSE())</f>
        <v>48</v>
      </c>
      <c r="AV10" s="37">
        <f>VLOOKUP(C10,ANG_Hindernissprint!$C$2:$I$142,4,FALSE)</f>
        <v>8.7100000000000009</v>
      </c>
      <c r="AW10" s="38">
        <f t="shared" si="23"/>
        <v>3</v>
      </c>
      <c r="AX10" s="7">
        <f>VLOOKUP(AW10,Punktezuordnung!$A$2:$B$52,2,FALSE())</f>
        <v>48</v>
      </c>
      <c r="AY10" s="35">
        <f>VLOOKUP(C10,ANG_Hoch!$C$2:$I$142,5,FALSE)</f>
        <v>1.1499999999999999</v>
      </c>
      <c r="AZ10" s="38">
        <f t="shared" si="24"/>
        <v>1</v>
      </c>
      <c r="BA10" s="40">
        <f>VLOOKUP(AZ10,Punktezuordnung!$A$2:$B$52,2,FALSE())</f>
        <v>50</v>
      </c>
    </row>
    <row r="11" spans="1:53" x14ac:dyDescent="0.25">
      <c r="A11" s="25" t="s">
        <v>53</v>
      </c>
      <c r="B11" s="25" t="s">
        <v>54</v>
      </c>
      <c r="C11" s="25" t="str">
        <f t="shared" si="0"/>
        <v>Leon Rupp</v>
      </c>
      <c r="D11" s="25" t="s">
        <v>35</v>
      </c>
      <c r="E11" s="25">
        <v>2012</v>
      </c>
      <c r="F11" s="25" t="s">
        <v>48</v>
      </c>
      <c r="G11" s="38">
        <f t="shared" si="1"/>
        <v>8</v>
      </c>
      <c r="H11" s="7">
        <f>SUM(LARGE(J11:T11,{1;2;3;4;5;6;7;8}))</f>
        <v>140</v>
      </c>
      <c r="I11" s="9">
        <f t="shared" si="2"/>
        <v>3</v>
      </c>
      <c r="J11" s="6">
        <f t="shared" si="3"/>
        <v>0</v>
      </c>
      <c r="K11" s="7">
        <f t="shared" si="4"/>
        <v>0</v>
      </c>
      <c r="L11" s="6">
        <f t="shared" si="5"/>
        <v>48</v>
      </c>
      <c r="M11" s="7">
        <f t="shared" si="6"/>
        <v>47</v>
      </c>
      <c r="N11" s="30">
        <f t="shared" si="7"/>
        <v>0</v>
      </c>
      <c r="O11" s="31">
        <f t="shared" si="8"/>
        <v>0</v>
      </c>
      <c r="P11" s="8">
        <f t="shared" si="9"/>
        <v>45</v>
      </c>
      <c r="Q11" s="6">
        <f t="shared" si="10"/>
        <v>0</v>
      </c>
      <c r="R11" s="7">
        <f t="shared" si="11"/>
        <v>0</v>
      </c>
      <c r="S11" s="6">
        <f t="shared" si="12"/>
        <v>0</v>
      </c>
      <c r="T11" s="7">
        <f t="shared" si="13"/>
        <v>0</v>
      </c>
      <c r="U11" s="32">
        <v>0</v>
      </c>
      <c r="V11" s="38">
        <f t="shared" si="14"/>
        <v>51</v>
      </c>
      <c r="W11" s="7">
        <f>VLOOKUP(V11,Punktezuordnung!$A$2:$B$52,2,FALSE())</f>
        <v>0</v>
      </c>
      <c r="X11" s="33">
        <v>0</v>
      </c>
      <c r="Y11" s="38">
        <f t="shared" si="15"/>
        <v>51</v>
      </c>
      <c r="Z11" s="7">
        <f>VLOOKUP(Y11,Punktezuordnung!$A$2:$B$52,2,FALSE())</f>
        <v>0</v>
      </c>
      <c r="AA11" s="34">
        <v>8.5500000000000007</v>
      </c>
      <c r="AB11" s="38">
        <f t="shared" si="16"/>
        <v>3</v>
      </c>
      <c r="AC11" s="7">
        <f>VLOOKUP(AB11,Punktezuordnung!$A$2:$B$52,2,FALSE())</f>
        <v>48</v>
      </c>
      <c r="AD11" s="35">
        <v>43</v>
      </c>
      <c r="AE11" s="38">
        <f t="shared" si="17"/>
        <v>4</v>
      </c>
      <c r="AF11" s="7">
        <f>VLOOKUP(AE11,Punktezuordnung!$A$2:$B$52,2,FALSE())</f>
        <v>47</v>
      </c>
      <c r="AG11" s="36">
        <v>0</v>
      </c>
      <c r="AH11" s="38">
        <f t="shared" si="18"/>
        <v>51</v>
      </c>
      <c r="AI11" s="7">
        <f>VLOOKUP(AH11,Punktezuordnung!$A$2:$B$52,2,FALSE())</f>
        <v>0</v>
      </c>
      <c r="AJ11" s="36">
        <v>0</v>
      </c>
      <c r="AK11" s="38">
        <f t="shared" si="19"/>
        <v>51</v>
      </c>
      <c r="AL11" s="7">
        <f>VLOOKUP(AK11,Punktezuordnung!$A$2:$B$52,2,FALSE())</f>
        <v>0</v>
      </c>
      <c r="AM11" s="87">
        <f>VLOOKUP(C11,NIA_Cross!$C$2:$I$142,7,FALSE)</f>
        <v>0.32777777777777778</v>
      </c>
      <c r="AN11" s="26">
        <f t="shared" si="20"/>
        <v>6</v>
      </c>
      <c r="AO11" s="7">
        <f>VLOOKUP(AN11,Punktezuordnung!$A$2:$B$52,2,FALSE())</f>
        <v>45</v>
      </c>
      <c r="AP11" s="92">
        <v>100</v>
      </c>
      <c r="AQ11" s="38">
        <f t="shared" si="21"/>
        <v>51</v>
      </c>
      <c r="AR11" s="7">
        <f>VLOOKUP(AQ11,Punktezuordnung!$A$2:$B$52,2,FALSE())</f>
        <v>0</v>
      </c>
      <c r="AS11" s="37">
        <v>0</v>
      </c>
      <c r="AT11" s="38">
        <f t="shared" si="22"/>
        <v>51</v>
      </c>
      <c r="AU11" s="7">
        <f>VLOOKUP(AT11,Punktezuordnung!$A$2:$B$52,2,FALSE())</f>
        <v>0</v>
      </c>
      <c r="AV11" s="37">
        <v>100</v>
      </c>
      <c r="AW11" s="38">
        <f t="shared" si="23"/>
        <v>51</v>
      </c>
      <c r="AX11" s="7">
        <f>VLOOKUP(AW11,Punktezuordnung!$A$2:$B$52,2,FALSE())</f>
        <v>0</v>
      </c>
      <c r="AY11" s="35">
        <v>0</v>
      </c>
      <c r="AZ11" s="38">
        <f t="shared" si="24"/>
        <v>51</v>
      </c>
      <c r="BA11" s="40">
        <f>VLOOKUP(AZ11,Punktezuordnung!$A$2:$B$52,2,FALSE())</f>
        <v>0</v>
      </c>
    </row>
    <row r="12" spans="1:53" x14ac:dyDescent="0.25">
      <c r="A12" s="25" t="s">
        <v>284</v>
      </c>
      <c r="B12" s="25" t="s">
        <v>285</v>
      </c>
      <c r="C12" s="25" t="str">
        <f t="shared" si="0"/>
        <v>Jakob Hewig</v>
      </c>
      <c r="D12" s="25" t="s">
        <v>35</v>
      </c>
      <c r="E12" s="25">
        <v>2012</v>
      </c>
      <c r="F12" s="25" t="s">
        <v>41</v>
      </c>
      <c r="G12" s="38">
        <f t="shared" si="1"/>
        <v>9</v>
      </c>
      <c r="H12" s="7">
        <f>SUM(LARGE(J12:T12,{1;2;3;4;5;6;7;8}))</f>
        <v>139</v>
      </c>
      <c r="I12" s="9">
        <f t="shared" si="2"/>
        <v>3</v>
      </c>
      <c r="J12" s="6">
        <f t="shared" si="3"/>
        <v>0</v>
      </c>
      <c r="K12" s="7">
        <f t="shared" si="4"/>
        <v>0</v>
      </c>
      <c r="L12" s="6">
        <f t="shared" si="5"/>
        <v>0</v>
      </c>
      <c r="M12" s="7">
        <f t="shared" si="6"/>
        <v>0</v>
      </c>
      <c r="N12" s="30">
        <f t="shared" si="7"/>
        <v>0</v>
      </c>
      <c r="O12" s="31">
        <f t="shared" si="8"/>
        <v>0</v>
      </c>
      <c r="P12" s="8">
        <f t="shared" si="9"/>
        <v>46</v>
      </c>
      <c r="Q12" s="6">
        <f t="shared" si="10"/>
        <v>0</v>
      </c>
      <c r="R12" s="7">
        <f t="shared" si="11"/>
        <v>0</v>
      </c>
      <c r="S12" s="6">
        <f t="shared" si="12"/>
        <v>46</v>
      </c>
      <c r="T12" s="7">
        <f t="shared" si="13"/>
        <v>47</v>
      </c>
      <c r="U12" s="32">
        <v>0</v>
      </c>
      <c r="V12" s="38">
        <f t="shared" si="14"/>
        <v>51</v>
      </c>
      <c r="W12" s="7">
        <f>VLOOKUP(V12,Punktezuordnung!$A$2:$B$52,2,FALSE())</f>
        <v>0</v>
      </c>
      <c r="X12" s="33">
        <v>0</v>
      </c>
      <c r="Y12" s="38">
        <f t="shared" si="15"/>
        <v>51</v>
      </c>
      <c r="Z12" s="7">
        <f>VLOOKUP(Y12,Punktezuordnung!$A$2:$B$52,2,FALSE())</f>
        <v>0</v>
      </c>
      <c r="AA12" s="34">
        <v>100</v>
      </c>
      <c r="AB12" s="38">
        <f t="shared" si="16"/>
        <v>51</v>
      </c>
      <c r="AC12" s="7">
        <f>VLOOKUP(AB12,Punktezuordnung!$A$2:$B$52,2,FALSE())</f>
        <v>0</v>
      </c>
      <c r="AD12" s="35">
        <v>0</v>
      </c>
      <c r="AE12" s="38">
        <f t="shared" si="17"/>
        <v>51</v>
      </c>
      <c r="AF12" s="7">
        <f>VLOOKUP(AE12,Punktezuordnung!$A$2:$B$52,2,FALSE())</f>
        <v>0</v>
      </c>
      <c r="AG12" s="36">
        <v>0</v>
      </c>
      <c r="AH12" s="38">
        <f t="shared" si="18"/>
        <v>51</v>
      </c>
      <c r="AI12" s="7">
        <f>VLOOKUP(AH12,Punktezuordnung!$A$2:$B$52,2,FALSE())</f>
        <v>0</v>
      </c>
      <c r="AJ12" s="36">
        <v>0</v>
      </c>
      <c r="AK12" s="38">
        <f t="shared" si="19"/>
        <v>51</v>
      </c>
      <c r="AL12" s="7">
        <f>VLOOKUP(AK12,Punktezuordnung!$A$2:$B$52,2,FALSE())</f>
        <v>0</v>
      </c>
      <c r="AM12" s="87">
        <f>VLOOKUP(C12,NIA_Cross!$C$2:$I$142,7,FALSE)</f>
        <v>0.31319444444444444</v>
      </c>
      <c r="AN12" s="26">
        <f t="shared" si="20"/>
        <v>5</v>
      </c>
      <c r="AO12" s="7">
        <f>VLOOKUP(AN12,Punktezuordnung!$A$2:$B$52,2,FALSE())</f>
        <v>46</v>
      </c>
      <c r="AP12" s="92">
        <v>100</v>
      </c>
      <c r="AQ12" s="38">
        <f t="shared" si="21"/>
        <v>51</v>
      </c>
      <c r="AR12" s="7">
        <f>VLOOKUP(AQ12,Punktezuordnung!$A$2:$B$52,2,FALSE())</f>
        <v>0</v>
      </c>
      <c r="AS12" s="37">
        <v>0</v>
      </c>
      <c r="AT12" s="38">
        <f t="shared" si="22"/>
        <v>51</v>
      </c>
      <c r="AU12" s="7">
        <f>VLOOKUP(AT12,Punktezuordnung!$A$2:$B$52,2,FALSE())</f>
        <v>0</v>
      </c>
      <c r="AV12" s="37">
        <f>VLOOKUP(C12,ANG_Hindernissprint!$C$2:$I$142,4,FALSE)</f>
        <v>9.2899999999999991</v>
      </c>
      <c r="AW12" s="38">
        <f t="shared" si="23"/>
        <v>5</v>
      </c>
      <c r="AX12" s="7">
        <f>VLOOKUP(AW12,Punktezuordnung!$A$2:$B$52,2,FALSE())</f>
        <v>46</v>
      </c>
      <c r="AY12" s="35">
        <f>VLOOKUP(C12,ANG_Hoch!$C$2:$I$142,5,FALSE)</f>
        <v>1</v>
      </c>
      <c r="AZ12" s="38">
        <f t="shared" si="24"/>
        <v>4</v>
      </c>
      <c r="BA12" s="40">
        <f>VLOOKUP(AZ12,Punktezuordnung!$A$2:$B$52,2,FALSE())</f>
        <v>47</v>
      </c>
    </row>
    <row r="13" spans="1:53" x14ac:dyDescent="0.25">
      <c r="A13" s="25" t="s">
        <v>55</v>
      </c>
      <c r="B13" s="25" t="s">
        <v>56</v>
      </c>
      <c r="C13" s="25" t="str">
        <f t="shared" si="0"/>
        <v>Jacob Trennheuser</v>
      </c>
      <c r="D13" s="25" t="s">
        <v>35</v>
      </c>
      <c r="E13" s="25">
        <v>2012</v>
      </c>
      <c r="F13" s="25" t="s">
        <v>57</v>
      </c>
      <c r="G13" s="38">
        <f t="shared" si="1"/>
        <v>10</v>
      </c>
      <c r="H13" s="7">
        <f>SUM(LARGE(J13:T13,{1;2;3;4;5;6;7;8}))</f>
        <v>92</v>
      </c>
      <c r="I13" s="9">
        <f t="shared" si="2"/>
        <v>2</v>
      </c>
      <c r="J13" s="6">
        <f t="shared" si="3"/>
        <v>47</v>
      </c>
      <c r="K13" s="7">
        <f t="shared" si="4"/>
        <v>45</v>
      </c>
      <c r="L13" s="6">
        <f t="shared" si="5"/>
        <v>0</v>
      </c>
      <c r="M13" s="7">
        <f t="shared" si="6"/>
        <v>0</v>
      </c>
      <c r="N13" s="30">
        <f t="shared" si="7"/>
        <v>0</v>
      </c>
      <c r="O13" s="31">
        <f t="shared" si="8"/>
        <v>0</v>
      </c>
      <c r="P13" s="8">
        <f t="shared" si="9"/>
        <v>0</v>
      </c>
      <c r="Q13" s="6">
        <f t="shared" si="10"/>
        <v>0</v>
      </c>
      <c r="R13" s="7">
        <f t="shared" si="11"/>
        <v>0</v>
      </c>
      <c r="S13" s="6">
        <f t="shared" si="12"/>
        <v>0</v>
      </c>
      <c r="T13" s="7">
        <f t="shared" si="13"/>
        <v>0</v>
      </c>
      <c r="U13" s="32">
        <v>3.15</v>
      </c>
      <c r="V13" s="38">
        <f t="shared" si="14"/>
        <v>4</v>
      </c>
      <c r="W13" s="7">
        <f>VLOOKUP(V13,Punktezuordnung!$A$2:$B$52,2,FALSE())</f>
        <v>47</v>
      </c>
      <c r="X13" s="33">
        <v>12</v>
      </c>
      <c r="Y13" s="38">
        <f t="shared" si="15"/>
        <v>6</v>
      </c>
      <c r="Z13" s="7">
        <f>VLOOKUP(Y13,Punktezuordnung!$A$2:$B$52,2,FALSE())</f>
        <v>45</v>
      </c>
      <c r="AA13" s="34">
        <v>100</v>
      </c>
      <c r="AB13" s="38">
        <f t="shared" si="16"/>
        <v>51</v>
      </c>
      <c r="AC13" s="7">
        <f>VLOOKUP(AB13,Punktezuordnung!$A$2:$B$52,2,FALSE())</f>
        <v>0</v>
      </c>
      <c r="AD13" s="35">
        <v>0</v>
      </c>
      <c r="AE13" s="38">
        <f t="shared" si="17"/>
        <v>51</v>
      </c>
      <c r="AF13" s="7">
        <f>VLOOKUP(AE13,Punktezuordnung!$A$2:$B$52,2,FALSE())</f>
        <v>0</v>
      </c>
      <c r="AG13" s="36">
        <v>0</v>
      </c>
      <c r="AH13" s="38">
        <f t="shared" si="18"/>
        <v>51</v>
      </c>
      <c r="AI13" s="7">
        <f>VLOOKUP(AH13,Punktezuordnung!$A$2:$B$52,2,FALSE())</f>
        <v>0</v>
      </c>
      <c r="AJ13" s="36">
        <v>0</v>
      </c>
      <c r="AK13" s="38">
        <f t="shared" si="19"/>
        <v>51</v>
      </c>
      <c r="AL13" s="7">
        <f>VLOOKUP(AK13,Punktezuordnung!$A$2:$B$52,2,FALSE())</f>
        <v>0</v>
      </c>
      <c r="AM13" s="90">
        <v>100</v>
      </c>
      <c r="AN13" s="26">
        <f t="shared" si="20"/>
        <v>51</v>
      </c>
      <c r="AO13" s="7">
        <f>VLOOKUP(AN13,Punktezuordnung!$A$2:$B$52,2,FALSE())</f>
        <v>0</v>
      </c>
      <c r="AP13" s="92">
        <v>100</v>
      </c>
      <c r="AQ13" s="38">
        <f t="shared" si="21"/>
        <v>51</v>
      </c>
      <c r="AR13" s="7">
        <f>VLOOKUP(AQ13,Punktezuordnung!$A$2:$B$52,2,FALSE())</f>
        <v>0</v>
      </c>
      <c r="AS13" s="37">
        <v>0</v>
      </c>
      <c r="AT13" s="38">
        <f t="shared" si="22"/>
        <v>51</v>
      </c>
      <c r="AU13" s="7">
        <f>VLOOKUP(AT13,Punktezuordnung!$A$2:$B$52,2,FALSE())</f>
        <v>0</v>
      </c>
      <c r="AV13" s="37">
        <v>100</v>
      </c>
      <c r="AW13" s="38">
        <f t="shared" si="23"/>
        <v>51</v>
      </c>
      <c r="AX13" s="7">
        <f>VLOOKUP(AW13,Punktezuordnung!$A$2:$B$52,2,FALSE())</f>
        <v>0</v>
      </c>
      <c r="AY13" s="35">
        <v>0</v>
      </c>
      <c r="AZ13" s="38">
        <f t="shared" si="24"/>
        <v>51</v>
      </c>
      <c r="BA13" s="40">
        <f>VLOOKUP(AZ13,Punktezuordnung!$A$2:$B$52,2,FALSE())</f>
        <v>0</v>
      </c>
    </row>
    <row r="14" spans="1:53" x14ac:dyDescent="0.25">
      <c r="A14" s="25" t="s">
        <v>58</v>
      </c>
      <c r="B14" s="25" t="s">
        <v>59</v>
      </c>
      <c r="C14" s="25" t="str">
        <f t="shared" si="0"/>
        <v>Julian Spöhrer</v>
      </c>
      <c r="D14" s="25" t="s">
        <v>35</v>
      </c>
      <c r="E14" s="25">
        <v>2012</v>
      </c>
      <c r="F14" s="25" t="s">
        <v>52</v>
      </c>
      <c r="G14" s="38">
        <f t="shared" si="1"/>
        <v>11</v>
      </c>
      <c r="H14" s="7">
        <f>SUM(LARGE(J14:T14,{1;2;3;4;5;6;7;8}))</f>
        <v>88</v>
      </c>
      <c r="I14" s="9">
        <f t="shared" si="2"/>
        <v>2</v>
      </c>
      <c r="J14" s="6">
        <f t="shared" si="3"/>
        <v>0</v>
      </c>
      <c r="K14" s="7">
        <f t="shared" si="4"/>
        <v>0</v>
      </c>
      <c r="L14" s="6">
        <f t="shared" si="5"/>
        <v>42</v>
      </c>
      <c r="M14" s="7">
        <f t="shared" si="6"/>
        <v>46</v>
      </c>
      <c r="N14" s="30">
        <f t="shared" si="7"/>
        <v>0</v>
      </c>
      <c r="O14" s="31">
        <f t="shared" si="8"/>
        <v>0</v>
      </c>
      <c r="P14" s="8">
        <f t="shared" si="9"/>
        <v>0</v>
      </c>
      <c r="Q14" s="6">
        <f t="shared" si="10"/>
        <v>0</v>
      </c>
      <c r="R14" s="7">
        <f t="shared" si="11"/>
        <v>0</v>
      </c>
      <c r="S14" s="6">
        <f t="shared" si="12"/>
        <v>0</v>
      </c>
      <c r="T14" s="7">
        <f t="shared" si="13"/>
        <v>0</v>
      </c>
      <c r="U14" s="32">
        <v>0</v>
      </c>
      <c r="V14" s="38">
        <f t="shared" si="14"/>
        <v>51</v>
      </c>
      <c r="W14" s="7">
        <f>VLOOKUP(V14,Punktezuordnung!$A$2:$B$52,2,FALSE())</f>
        <v>0</v>
      </c>
      <c r="X14" s="33">
        <v>0</v>
      </c>
      <c r="Y14" s="38">
        <f t="shared" si="15"/>
        <v>51</v>
      </c>
      <c r="Z14" s="7">
        <f>VLOOKUP(Y14,Punktezuordnung!$A$2:$B$52,2,FALSE())</f>
        <v>0</v>
      </c>
      <c r="AA14" s="34">
        <v>11</v>
      </c>
      <c r="AB14" s="38">
        <f t="shared" si="16"/>
        <v>9</v>
      </c>
      <c r="AC14" s="7">
        <f>VLOOKUP(AB14,Punktezuordnung!$A$2:$B$52,2,FALSE())</f>
        <v>42</v>
      </c>
      <c r="AD14" s="35">
        <v>41</v>
      </c>
      <c r="AE14" s="38">
        <f t="shared" si="17"/>
        <v>5</v>
      </c>
      <c r="AF14" s="7">
        <f>VLOOKUP(AE14,Punktezuordnung!$A$2:$B$52,2,FALSE())</f>
        <v>46</v>
      </c>
      <c r="AG14" s="36">
        <v>0</v>
      </c>
      <c r="AH14" s="38">
        <f t="shared" si="18"/>
        <v>51</v>
      </c>
      <c r="AI14" s="7">
        <f>VLOOKUP(AH14,Punktezuordnung!$A$2:$B$52,2,FALSE())</f>
        <v>0</v>
      </c>
      <c r="AJ14" s="36">
        <v>0</v>
      </c>
      <c r="AK14" s="38">
        <f t="shared" si="19"/>
        <v>51</v>
      </c>
      <c r="AL14" s="7">
        <f>VLOOKUP(AK14,Punktezuordnung!$A$2:$B$52,2,FALSE())</f>
        <v>0</v>
      </c>
      <c r="AM14" s="90">
        <v>100</v>
      </c>
      <c r="AN14" s="26">
        <f t="shared" si="20"/>
        <v>51</v>
      </c>
      <c r="AO14" s="7">
        <f>VLOOKUP(AN14,Punktezuordnung!$A$2:$B$52,2,FALSE())</f>
        <v>0</v>
      </c>
      <c r="AP14" s="92">
        <v>100</v>
      </c>
      <c r="AQ14" s="38">
        <f t="shared" si="21"/>
        <v>51</v>
      </c>
      <c r="AR14" s="7">
        <f>VLOOKUP(AQ14,Punktezuordnung!$A$2:$B$52,2,FALSE())</f>
        <v>0</v>
      </c>
      <c r="AS14" s="37">
        <v>0</v>
      </c>
      <c r="AT14" s="38">
        <f t="shared" si="22"/>
        <v>51</v>
      </c>
      <c r="AU14" s="7">
        <f>VLOOKUP(AT14,Punktezuordnung!$A$2:$B$52,2,FALSE())</f>
        <v>0</v>
      </c>
      <c r="AV14" s="37">
        <v>100</v>
      </c>
      <c r="AW14" s="38">
        <f t="shared" si="23"/>
        <v>51</v>
      </c>
      <c r="AX14" s="7">
        <f>VLOOKUP(AW14,Punktezuordnung!$A$2:$B$52,2,FALSE())</f>
        <v>0</v>
      </c>
      <c r="AY14" s="35">
        <v>0</v>
      </c>
      <c r="AZ14" s="38">
        <f t="shared" si="24"/>
        <v>51</v>
      </c>
      <c r="BA14" s="40">
        <f>VLOOKUP(AZ14,Punktezuordnung!$A$2:$B$52,2,FALSE())</f>
        <v>0</v>
      </c>
    </row>
    <row r="15" spans="1:53" x14ac:dyDescent="0.25">
      <c r="A15" s="25" t="s">
        <v>399</v>
      </c>
      <c r="B15" s="25" t="s">
        <v>398</v>
      </c>
      <c r="C15" s="25" t="str">
        <f t="shared" si="0"/>
        <v>Benedikt Schleich</v>
      </c>
      <c r="D15" s="25" t="s">
        <v>35</v>
      </c>
      <c r="E15" s="25">
        <v>2012</v>
      </c>
      <c r="F15" s="25" t="s">
        <v>118</v>
      </c>
      <c r="G15" s="38">
        <f t="shared" si="1"/>
        <v>12</v>
      </c>
      <c r="H15" s="7">
        <f>SUM(LARGE(J15:T15,{1;2;3;4;5;6;7;8}))</f>
        <v>86</v>
      </c>
      <c r="I15" s="9">
        <f t="shared" si="2"/>
        <v>2</v>
      </c>
      <c r="J15" s="6">
        <f t="shared" si="3"/>
        <v>0</v>
      </c>
      <c r="K15" s="7">
        <f t="shared" si="4"/>
        <v>0</v>
      </c>
      <c r="L15" s="6">
        <f t="shared" si="5"/>
        <v>0</v>
      </c>
      <c r="M15" s="7">
        <f t="shared" si="6"/>
        <v>0</v>
      </c>
      <c r="N15" s="30">
        <f t="shared" si="7"/>
        <v>0</v>
      </c>
      <c r="O15" s="31">
        <f t="shared" si="8"/>
        <v>0</v>
      </c>
      <c r="P15" s="8">
        <f t="shared" si="9"/>
        <v>0</v>
      </c>
      <c r="Q15" s="6">
        <f t="shared" si="10"/>
        <v>43</v>
      </c>
      <c r="R15" s="7">
        <f t="shared" si="11"/>
        <v>43</v>
      </c>
      <c r="S15" s="6">
        <f t="shared" si="12"/>
        <v>0</v>
      </c>
      <c r="T15" s="7">
        <f t="shared" si="13"/>
        <v>0</v>
      </c>
      <c r="U15" s="32">
        <v>0</v>
      </c>
      <c r="V15" s="38">
        <f t="shared" si="14"/>
        <v>51</v>
      </c>
      <c r="W15" s="7">
        <f>VLOOKUP(V15,Punktezuordnung!$A$2:$B$52,2,FALSE())</f>
        <v>0</v>
      </c>
      <c r="X15" s="33">
        <v>0</v>
      </c>
      <c r="Y15" s="38">
        <f t="shared" si="15"/>
        <v>51</v>
      </c>
      <c r="Z15" s="7">
        <f>VLOOKUP(Y15,Punktezuordnung!$A$2:$B$52,2,FALSE())</f>
        <v>0</v>
      </c>
      <c r="AA15" s="34">
        <v>100</v>
      </c>
      <c r="AB15" s="38">
        <f t="shared" si="16"/>
        <v>51</v>
      </c>
      <c r="AC15" s="7">
        <f>VLOOKUP(AB15,Punktezuordnung!$A$2:$B$52,2,FALSE())</f>
        <v>0</v>
      </c>
      <c r="AD15" s="35">
        <v>0</v>
      </c>
      <c r="AE15" s="38">
        <f t="shared" si="17"/>
        <v>51</v>
      </c>
      <c r="AF15" s="7">
        <f>VLOOKUP(AE15,Punktezuordnung!$A$2:$B$52,2,FALSE())</f>
        <v>0</v>
      </c>
      <c r="AG15" s="36">
        <v>0</v>
      </c>
      <c r="AH15" s="38">
        <f t="shared" si="18"/>
        <v>51</v>
      </c>
      <c r="AI15" s="7">
        <f>VLOOKUP(AH15,Punktezuordnung!$A$2:$B$52,2,FALSE())</f>
        <v>0</v>
      </c>
      <c r="AJ15" s="36">
        <v>0</v>
      </c>
      <c r="AK15" s="38">
        <f t="shared" si="19"/>
        <v>51</v>
      </c>
      <c r="AL15" s="7">
        <f>VLOOKUP(AK15,Punktezuordnung!$A$2:$B$52,2,FALSE())</f>
        <v>0</v>
      </c>
      <c r="AM15" s="90">
        <v>100</v>
      </c>
      <c r="AN15" s="26">
        <f t="shared" si="20"/>
        <v>51</v>
      </c>
      <c r="AO15" s="7">
        <f>VLOOKUP(AN15,Punktezuordnung!$A$2:$B$52,2,FALSE())</f>
        <v>0</v>
      </c>
      <c r="AP15" s="92">
        <f>VLOOKUP(C15,STO_Sprint!$C$2:$I$142,4,FALSE)</f>
        <v>10.199999999999999</v>
      </c>
      <c r="AQ15" s="38">
        <f t="shared" si="21"/>
        <v>8</v>
      </c>
      <c r="AR15" s="7">
        <f>VLOOKUP(AQ15,Punktezuordnung!$A$2:$B$52,2,FALSE())</f>
        <v>43</v>
      </c>
      <c r="AS15" s="37">
        <f>VLOOKUP(C15,STO_Weit!$C$2:$I$142,5,FALSE)</f>
        <v>7.25</v>
      </c>
      <c r="AT15" s="38">
        <f t="shared" si="22"/>
        <v>8</v>
      </c>
      <c r="AU15" s="7">
        <f>VLOOKUP(AT15,Punktezuordnung!$A$2:$B$52,2,FALSE())</f>
        <v>43</v>
      </c>
      <c r="AV15" s="37">
        <v>100</v>
      </c>
      <c r="AW15" s="38">
        <f t="shared" si="23"/>
        <v>51</v>
      </c>
      <c r="AX15" s="7">
        <f>VLOOKUP(AW15,Punktezuordnung!$A$2:$B$52,2,FALSE())</f>
        <v>0</v>
      </c>
      <c r="AY15" s="35">
        <v>0</v>
      </c>
      <c r="AZ15" s="38">
        <f t="shared" si="24"/>
        <v>51</v>
      </c>
      <c r="BA15" s="40">
        <f>VLOOKUP(AZ15,Punktezuordnung!$A$2:$B$52,2,FALSE())</f>
        <v>0</v>
      </c>
    </row>
    <row r="16" spans="1:53" x14ac:dyDescent="0.25">
      <c r="A16" s="25" t="s">
        <v>292</v>
      </c>
      <c r="B16" s="25" t="s">
        <v>293</v>
      </c>
      <c r="C16" s="25" t="str">
        <f t="shared" si="0"/>
        <v>Sinan Akbahar</v>
      </c>
      <c r="D16" s="25" t="s">
        <v>35</v>
      </c>
      <c r="E16" s="25">
        <v>2012</v>
      </c>
      <c r="F16" s="25" t="s">
        <v>41</v>
      </c>
      <c r="G16" s="38">
        <f t="shared" si="1"/>
        <v>13</v>
      </c>
      <c r="H16" s="7">
        <f>SUM(LARGE(J16:T16,{1;2;3;4;5;6;7;8}))</f>
        <v>44</v>
      </c>
      <c r="I16" s="9">
        <f t="shared" si="2"/>
        <v>1</v>
      </c>
      <c r="J16" s="6">
        <f t="shared" si="3"/>
        <v>0</v>
      </c>
      <c r="K16" s="7">
        <f t="shared" si="4"/>
        <v>0</v>
      </c>
      <c r="L16" s="6">
        <f t="shared" si="5"/>
        <v>0</v>
      </c>
      <c r="M16" s="7">
        <f t="shared" si="6"/>
        <v>0</v>
      </c>
      <c r="N16" s="30">
        <f t="shared" si="7"/>
        <v>0</v>
      </c>
      <c r="O16" s="31">
        <f t="shared" si="8"/>
        <v>0</v>
      </c>
      <c r="P16" s="8">
        <f t="shared" si="9"/>
        <v>44</v>
      </c>
      <c r="Q16" s="6">
        <f t="shared" si="10"/>
        <v>0</v>
      </c>
      <c r="R16" s="7">
        <f t="shared" si="11"/>
        <v>0</v>
      </c>
      <c r="S16" s="6">
        <f t="shared" si="12"/>
        <v>0</v>
      </c>
      <c r="T16" s="7">
        <f t="shared" si="13"/>
        <v>0</v>
      </c>
      <c r="U16" s="32">
        <v>0</v>
      </c>
      <c r="V16" s="38">
        <f t="shared" si="14"/>
        <v>51</v>
      </c>
      <c r="W16" s="7">
        <f>VLOOKUP(V16,Punktezuordnung!$A$2:$B$52,2,FALSE())</f>
        <v>0</v>
      </c>
      <c r="X16" s="33">
        <v>0</v>
      </c>
      <c r="Y16" s="38">
        <f t="shared" si="15"/>
        <v>51</v>
      </c>
      <c r="Z16" s="7">
        <f>VLOOKUP(Y16,Punktezuordnung!$A$2:$B$52,2,FALSE())</f>
        <v>0</v>
      </c>
      <c r="AA16" s="34">
        <v>100</v>
      </c>
      <c r="AB16" s="38">
        <f t="shared" si="16"/>
        <v>51</v>
      </c>
      <c r="AC16" s="7">
        <f>VLOOKUP(AB16,Punktezuordnung!$A$2:$B$52,2,FALSE())</f>
        <v>0</v>
      </c>
      <c r="AD16" s="35">
        <v>0</v>
      </c>
      <c r="AE16" s="38">
        <f t="shared" si="17"/>
        <v>51</v>
      </c>
      <c r="AF16" s="7">
        <f>VLOOKUP(AE16,Punktezuordnung!$A$2:$B$52,2,FALSE())</f>
        <v>0</v>
      </c>
      <c r="AG16" s="36">
        <v>0</v>
      </c>
      <c r="AH16" s="38">
        <f t="shared" si="18"/>
        <v>51</v>
      </c>
      <c r="AI16" s="7">
        <f>VLOOKUP(AH16,Punktezuordnung!$A$2:$B$52,2,FALSE())</f>
        <v>0</v>
      </c>
      <c r="AJ16" s="36">
        <v>0</v>
      </c>
      <c r="AK16" s="38">
        <f t="shared" si="19"/>
        <v>51</v>
      </c>
      <c r="AL16" s="7">
        <f>VLOOKUP(AK16,Punktezuordnung!$A$2:$B$52,2,FALSE())</f>
        <v>0</v>
      </c>
      <c r="AM16" s="87">
        <f>VLOOKUP(C16,NIA_Cross!$C$2:$I$142,7,FALSE)</f>
        <v>0.33263888888888887</v>
      </c>
      <c r="AN16" s="26">
        <f t="shared" si="20"/>
        <v>7</v>
      </c>
      <c r="AO16" s="7">
        <f>VLOOKUP(AN16,Punktezuordnung!$A$2:$B$52,2,FALSE())</f>
        <v>44</v>
      </c>
      <c r="AP16" s="92">
        <v>100</v>
      </c>
      <c r="AQ16" s="38">
        <f t="shared" si="21"/>
        <v>51</v>
      </c>
      <c r="AR16" s="7">
        <f>VLOOKUP(AQ16,Punktezuordnung!$A$2:$B$52,2,FALSE())</f>
        <v>0</v>
      </c>
      <c r="AS16" s="37">
        <v>0</v>
      </c>
      <c r="AT16" s="38">
        <f t="shared" si="22"/>
        <v>51</v>
      </c>
      <c r="AU16" s="7">
        <f>VLOOKUP(AT16,Punktezuordnung!$A$2:$B$52,2,FALSE())</f>
        <v>0</v>
      </c>
      <c r="AV16" s="37">
        <v>100</v>
      </c>
      <c r="AW16" s="38">
        <f t="shared" si="23"/>
        <v>51</v>
      </c>
      <c r="AX16" s="7">
        <f>VLOOKUP(AW16,Punktezuordnung!$A$2:$B$52,2,FALSE())</f>
        <v>0</v>
      </c>
      <c r="AY16" s="35">
        <v>0</v>
      </c>
      <c r="AZ16" s="38">
        <f t="shared" si="24"/>
        <v>51</v>
      </c>
      <c r="BA16" s="40">
        <f>VLOOKUP(AZ16,Punktezuordnung!$A$2:$B$52,2,FALSE())</f>
        <v>0</v>
      </c>
    </row>
    <row r="17" spans="1:53" x14ac:dyDescent="0.25">
      <c r="A17" s="25"/>
      <c r="B17" s="25"/>
      <c r="C17" s="25" t="str">
        <f t="shared" ref="C17:C32" si="25">A17&amp;" "&amp;B17</f>
        <v xml:space="preserve"> </v>
      </c>
      <c r="D17" s="25"/>
      <c r="E17" s="25"/>
      <c r="F17" s="25"/>
      <c r="G17" s="38" t="str">
        <f t="shared" ref="G17:G32" si="26">IF(H17=0,"",RANK(H17,$H$4:$H$49,0))</f>
        <v/>
      </c>
      <c r="H17" s="7">
        <f>SUM(LARGE(J17:T17,{1;2;3;4;5;6;7;8}))</f>
        <v>0</v>
      </c>
      <c r="I17" s="9">
        <f t="shared" ref="I17:I32" si="27">COUNTIF(J17:T17,"&gt;0")</f>
        <v>0</v>
      </c>
      <c r="J17" s="6">
        <f t="shared" ref="J17:J32" si="28">W17</f>
        <v>0</v>
      </c>
      <c r="K17" s="7">
        <f t="shared" ref="K17:K32" si="29">Z17</f>
        <v>0</v>
      </c>
      <c r="L17" s="6">
        <f t="shared" ref="L17:L32" si="30">AC17</f>
        <v>0</v>
      </c>
      <c r="M17" s="7">
        <f t="shared" ref="M17:M32" si="31">AF17</f>
        <v>0</v>
      </c>
      <c r="N17" s="30">
        <f t="shared" ref="N17:N32" si="32">AI17</f>
        <v>0</v>
      </c>
      <c r="O17" s="31">
        <f t="shared" ref="O17:O32" si="33">AL17</f>
        <v>0</v>
      </c>
      <c r="P17" s="8">
        <f t="shared" ref="P17:P32" si="34">AO17</f>
        <v>0</v>
      </c>
      <c r="Q17" s="6">
        <f t="shared" ref="Q17:Q32" si="35">AR17</f>
        <v>0</v>
      </c>
      <c r="R17" s="7">
        <f t="shared" ref="R17:R32" si="36">AU17</f>
        <v>0</v>
      </c>
      <c r="S17" s="6">
        <f t="shared" ref="S17:S32" si="37">AX17</f>
        <v>0</v>
      </c>
      <c r="T17" s="7">
        <f t="shared" ref="T17:T32" si="38">BA17</f>
        <v>0</v>
      </c>
      <c r="U17" s="32">
        <v>0</v>
      </c>
      <c r="V17" s="38">
        <f t="shared" ref="V17:V32" si="39">IF(U17&lt;=0,51,RANK(U17,$U$4:$U$49,0))</f>
        <v>51</v>
      </c>
      <c r="W17" s="7">
        <f>VLOOKUP(V17,Punktezuordnung!$A$2:$B$52,2,FALSE())</f>
        <v>0</v>
      </c>
      <c r="X17" s="33">
        <v>0</v>
      </c>
      <c r="Y17" s="38">
        <f t="shared" ref="Y17:Y32" si="40">IF(X17&lt;=0,51,RANK(X17,$X$4:$X$48,0))</f>
        <v>51</v>
      </c>
      <c r="Z17" s="7">
        <f>VLOOKUP(Y17,Punktezuordnung!$A$2:$B$52,2,FALSE())</f>
        <v>0</v>
      </c>
      <c r="AA17" s="34">
        <v>100</v>
      </c>
      <c r="AB17" s="38">
        <f t="shared" ref="AB17:AB32" si="41">IF(AA17&gt;=100,51,RANK(AA17,$AA$4:$AA$49,1))</f>
        <v>51</v>
      </c>
      <c r="AC17" s="7">
        <f>VLOOKUP(AB17,Punktezuordnung!$A$2:$B$52,2,FALSE())</f>
        <v>0</v>
      </c>
      <c r="AD17" s="35">
        <v>0</v>
      </c>
      <c r="AE17" s="38">
        <f t="shared" ref="AE17:AE32" si="42">IF(AD17&lt;=0,51,RANK(AD17,$AD$4:$AD$49,0))</f>
        <v>51</v>
      </c>
      <c r="AF17" s="7">
        <f>VLOOKUP(AE17,Punktezuordnung!$A$2:$B$52,2,FALSE())</f>
        <v>0</v>
      </c>
      <c r="AG17" s="36">
        <v>0</v>
      </c>
      <c r="AH17" s="38">
        <f t="shared" ref="AH17:AH32" si="43">IF(AG17&lt;=0,51,RANK(AG17,$AG$4:$AG$49,0))</f>
        <v>51</v>
      </c>
      <c r="AI17" s="7">
        <f>VLOOKUP(AH17,Punktezuordnung!$A$2:$B$52,2,FALSE())</f>
        <v>0</v>
      </c>
      <c r="AJ17" s="36">
        <v>0</v>
      </c>
      <c r="AK17" s="38">
        <f t="shared" ref="AK17:AK32" si="44">IF(AJ17&lt;=0,51,RANK(AJ17,$AJ$4:$AJ$49,0))</f>
        <v>51</v>
      </c>
      <c r="AL17" s="7">
        <f>VLOOKUP(AK17,Punktezuordnung!$A$2:$B$52,2,FALSE())</f>
        <v>0</v>
      </c>
      <c r="AM17" s="90">
        <v>100</v>
      </c>
      <c r="AN17" s="26">
        <f t="shared" ref="AN17:AN32" si="45">IF(AM17=100,51,RANK(AM17,$AM$4:$AM$49,1))</f>
        <v>51</v>
      </c>
      <c r="AO17" s="7">
        <f>VLOOKUP(AN17,Punktezuordnung!$A$2:$B$52,2,FALSE())</f>
        <v>0</v>
      </c>
      <c r="AP17" s="92">
        <v>100</v>
      </c>
      <c r="AQ17" s="38">
        <f t="shared" ref="AQ17:AQ32" si="46">IF(AP17&gt;=100,51,RANK(AP17,$AP$4:$AP$49,1))</f>
        <v>51</v>
      </c>
      <c r="AR17" s="7">
        <f>VLOOKUP(AQ17,Punktezuordnung!$A$2:$B$52,2,FALSE())</f>
        <v>0</v>
      </c>
      <c r="AS17" s="37">
        <v>0</v>
      </c>
      <c r="AT17" s="38">
        <f t="shared" ref="AT17:AT32" si="47">IF(AS17&lt;=0,51,RANK(AS17,$AS$4:$AS$49,0))</f>
        <v>51</v>
      </c>
      <c r="AU17" s="7">
        <f>VLOOKUP(AT17,Punktezuordnung!$A$2:$B$52,2,FALSE())</f>
        <v>0</v>
      </c>
      <c r="AV17" s="37">
        <v>100</v>
      </c>
      <c r="AW17" s="38">
        <f t="shared" ref="AW17:AW32" si="48">IF(AV17&gt;=100,51,RANK(AV17,$AV$4:$AV$49,1))</f>
        <v>51</v>
      </c>
      <c r="AX17" s="7">
        <f>VLOOKUP(AW17,Punktezuordnung!$A$2:$B$52,2,FALSE())</f>
        <v>0</v>
      </c>
      <c r="AY17" s="35">
        <v>0</v>
      </c>
      <c r="AZ17" s="38">
        <f t="shared" ref="AZ17:AZ32" si="49">IF(AY17&lt;=0,51,RANK(AY17,$AY$4:$AY$49,0))</f>
        <v>51</v>
      </c>
      <c r="BA17" s="40">
        <f>VLOOKUP(AZ17,Punktezuordnung!$A$2:$B$52,2,FALSE())</f>
        <v>0</v>
      </c>
    </row>
    <row r="18" spans="1:53" x14ac:dyDescent="0.25">
      <c r="A18" s="25"/>
      <c r="B18" s="25"/>
      <c r="C18" s="25" t="str">
        <f t="shared" si="25"/>
        <v xml:space="preserve"> </v>
      </c>
      <c r="D18" s="25"/>
      <c r="E18" s="25"/>
      <c r="F18" s="25"/>
      <c r="G18" s="38" t="str">
        <f t="shared" si="26"/>
        <v/>
      </c>
      <c r="H18" s="7">
        <f>SUM(LARGE(J18:T18,{1;2;3;4;5;6;7;8}))</f>
        <v>0</v>
      </c>
      <c r="I18" s="9">
        <f t="shared" si="27"/>
        <v>0</v>
      </c>
      <c r="J18" s="6">
        <f t="shared" si="28"/>
        <v>0</v>
      </c>
      <c r="K18" s="7">
        <f t="shared" si="29"/>
        <v>0</v>
      </c>
      <c r="L18" s="6">
        <f t="shared" si="30"/>
        <v>0</v>
      </c>
      <c r="M18" s="7">
        <f t="shared" si="31"/>
        <v>0</v>
      </c>
      <c r="N18" s="30">
        <f t="shared" si="32"/>
        <v>0</v>
      </c>
      <c r="O18" s="31">
        <f t="shared" si="33"/>
        <v>0</v>
      </c>
      <c r="P18" s="8">
        <f t="shared" si="34"/>
        <v>0</v>
      </c>
      <c r="Q18" s="6">
        <f t="shared" si="35"/>
        <v>0</v>
      </c>
      <c r="R18" s="7">
        <f t="shared" si="36"/>
        <v>0</v>
      </c>
      <c r="S18" s="6">
        <f t="shared" si="37"/>
        <v>0</v>
      </c>
      <c r="T18" s="7">
        <f t="shared" si="38"/>
        <v>0</v>
      </c>
      <c r="U18" s="32">
        <v>0</v>
      </c>
      <c r="V18" s="38">
        <f t="shared" si="39"/>
        <v>51</v>
      </c>
      <c r="W18" s="7">
        <f>VLOOKUP(V18,Punktezuordnung!$A$2:$B$52,2,FALSE())</f>
        <v>0</v>
      </c>
      <c r="X18" s="33">
        <v>0</v>
      </c>
      <c r="Y18" s="38">
        <f t="shared" si="40"/>
        <v>51</v>
      </c>
      <c r="Z18" s="7">
        <f>VLOOKUP(Y18,Punktezuordnung!$A$2:$B$52,2,FALSE())</f>
        <v>0</v>
      </c>
      <c r="AA18" s="34">
        <v>100</v>
      </c>
      <c r="AB18" s="38">
        <f t="shared" si="41"/>
        <v>51</v>
      </c>
      <c r="AC18" s="7">
        <f>VLOOKUP(AB18,Punktezuordnung!$A$2:$B$52,2,FALSE())</f>
        <v>0</v>
      </c>
      <c r="AD18" s="35">
        <v>0</v>
      </c>
      <c r="AE18" s="38">
        <f t="shared" si="42"/>
        <v>51</v>
      </c>
      <c r="AF18" s="7">
        <f>VLOOKUP(AE18,Punktezuordnung!$A$2:$B$52,2,FALSE())</f>
        <v>0</v>
      </c>
      <c r="AG18" s="36">
        <v>0</v>
      </c>
      <c r="AH18" s="38">
        <f t="shared" si="43"/>
        <v>51</v>
      </c>
      <c r="AI18" s="7">
        <f>VLOOKUP(AH18,Punktezuordnung!$A$2:$B$52,2,FALSE())</f>
        <v>0</v>
      </c>
      <c r="AJ18" s="36">
        <v>0</v>
      </c>
      <c r="AK18" s="38">
        <f t="shared" si="44"/>
        <v>51</v>
      </c>
      <c r="AL18" s="7">
        <f>VLOOKUP(AK18,Punktezuordnung!$A$2:$B$52,2,FALSE())</f>
        <v>0</v>
      </c>
      <c r="AM18" s="90">
        <v>100</v>
      </c>
      <c r="AN18" s="26">
        <f t="shared" si="45"/>
        <v>51</v>
      </c>
      <c r="AO18" s="7">
        <f>VLOOKUP(AN18,Punktezuordnung!$A$2:$B$52,2,FALSE())</f>
        <v>0</v>
      </c>
      <c r="AP18" s="92">
        <v>100</v>
      </c>
      <c r="AQ18" s="38">
        <f t="shared" si="46"/>
        <v>51</v>
      </c>
      <c r="AR18" s="7">
        <f>VLOOKUP(AQ18,Punktezuordnung!$A$2:$B$52,2,FALSE())</f>
        <v>0</v>
      </c>
      <c r="AS18" s="37">
        <v>0</v>
      </c>
      <c r="AT18" s="38">
        <f t="shared" si="47"/>
        <v>51</v>
      </c>
      <c r="AU18" s="7">
        <f>VLOOKUP(AT18,Punktezuordnung!$A$2:$B$52,2,FALSE())</f>
        <v>0</v>
      </c>
      <c r="AV18" s="37">
        <v>100</v>
      </c>
      <c r="AW18" s="38">
        <f t="shared" si="48"/>
        <v>51</v>
      </c>
      <c r="AX18" s="7">
        <f>VLOOKUP(AW18,Punktezuordnung!$A$2:$B$52,2,FALSE())</f>
        <v>0</v>
      </c>
      <c r="AY18" s="35">
        <v>0</v>
      </c>
      <c r="AZ18" s="38">
        <f t="shared" si="49"/>
        <v>51</v>
      </c>
      <c r="BA18" s="40">
        <f>VLOOKUP(AZ18,Punktezuordnung!$A$2:$B$52,2,FALSE())</f>
        <v>0</v>
      </c>
    </row>
    <row r="19" spans="1:53" x14ac:dyDescent="0.25">
      <c r="A19" s="25"/>
      <c r="B19" s="25"/>
      <c r="C19" s="25" t="str">
        <f t="shared" si="25"/>
        <v xml:space="preserve"> </v>
      </c>
      <c r="D19" s="25"/>
      <c r="E19" s="25"/>
      <c r="F19" s="25"/>
      <c r="G19" s="38" t="str">
        <f t="shared" si="26"/>
        <v/>
      </c>
      <c r="H19" s="7">
        <f>SUM(LARGE(J19:T19,{1;2;3;4;5;6;7;8}))</f>
        <v>0</v>
      </c>
      <c r="I19" s="9">
        <f t="shared" si="27"/>
        <v>0</v>
      </c>
      <c r="J19" s="6">
        <f t="shared" si="28"/>
        <v>0</v>
      </c>
      <c r="K19" s="7">
        <f t="shared" si="29"/>
        <v>0</v>
      </c>
      <c r="L19" s="6">
        <f t="shared" si="30"/>
        <v>0</v>
      </c>
      <c r="M19" s="7">
        <f t="shared" si="31"/>
        <v>0</v>
      </c>
      <c r="N19" s="30">
        <f t="shared" si="32"/>
        <v>0</v>
      </c>
      <c r="O19" s="31">
        <f t="shared" si="33"/>
        <v>0</v>
      </c>
      <c r="P19" s="8">
        <f t="shared" si="34"/>
        <v>0</v>
      </c>
      <c r="Q19" s="6">
        <f t="shared" si="35"/>
        <v>0</v>
      </c>
      <c r="R19" s="7">
        <f t="shared" si="36"/>
        <v>0</v>
      </c>
      <c r="S19" s="6">
        <f t="shared" si="37"/>
        <v>0</v>
      </c>
      <c r="T19" s="7">
        <f t="shared" si="38"/>
        <v>0</v>
      </c>
      <c r="U19" s="32">
        <v>0</v>
      </c>
      <c r="V19" s="38">
        <f t="shared" si="39"/>
        <v>51</v>
      </c>
      <c r="W19" s="7">
        <f>VLOOKUP(V19,Punktezuordnung!$A$2:$B$52,2,FALSE())</f>
        <v>0</v>
      </c>
      <c r="X19" s="33">
        <v>0</v>
      </c>
      <c r="Y19" s="38">
        <f t="shared" si="40"/>
        <v>51</v>
      </c>
      <c r="Z19" s="7">
        <f>VLOOKUP(Y19,Punktezuordnung!$A$2:$B$52,2,FALSE())</f>
        <v>0</v>
      </c>
      <c r="AA19" s="34">
        <v>100</v>
      </c>
      <c r="AB19" s="38">
        <f t="shared" si="41"/>
        <v>51</v>
      </c>
      <c r="AC19" s="7">
        <f>VLOOKUP(AB19,Punktezuordnung!$A$2:$B$52,2,FALSE())</f>
        <v>0</v>
      </c>
      <c r="AD19" s="35">
        <v>0</v>
      </c>
      <c r="AE19" s="38">
        <f t="shared" si="42"/>
        <v>51</v>
      </c>
      <c r="AF19" s="7">
        <f>VLOOKUP(AE19,Punktezuordnung!$A$2:$B$52,2,FALSE())</f>
        <v>0</v>
      </c>
      <c r="AG19" s="36">
        <v>0</v>
      </c>
      <c r="AH19" s="38">
        <f t="shared" si="43"/>
        <v>51</v>
      </c>
      <c r="AI19" s="7">
        <f>VLOOKUP(AH19,Punktezuordnung!$A$2:$B$52,2,FALSE())</f>
        <v>0</v>
      </c>
      <c r="AJ19" s="36">
        <v>0</v>
      </c>
      <c r="AK19" s="38">
        <f t="shared" si="44"/>
        <v>51</v>
      </c>
      <c r="AL19" s="7">
        <f>VLOOKUP(AK19,Punktezuordnung!$A$2:$B$52,2,FALSE())</f>
        <v>0</v>
      </c>
      <c r="AM19" s="90">
        <v>100</v>
      </c>
      <c r="AN19" s="26">
        <f t="shared" si="45"/>
        <v>51</v>
      </c>
      <c r="AO19" s="7">
        <f>VLOOKUP(AN19,Punktezuordnung!$A$2:$B$52,2,FALSE())</f>
        <v>0</v>
      </c>
      <c r="AP19" s="92">
        <v>100</v>
      </c>
      <c r="AQ19" s="38">
        <f t="shared" si="46"/>
        <v>51</v>
      </c>
      <c r="AR19" s="7">
        <f>VLOOKUP(AQ19,Punktezuordnung!$A$2:$B$52,2,FALSE())</f>
        <v>0</v>
      </c>
      <c r="AS19" s="37">
        <v>0</v>
      </c>
      <c r="AT19" s="38">
        <f t="shared" si="47"/>
        <v>51</v>
      </c>
      <c r="AU19" s="7">
        <f>VLOOKUP(AT19,Punktezuordnung!$A$2:$B$52,2,FALSE())</f>
        <v>0</v>
      </c>
      <c r="AV19" s="37">
        <v>100</v>
      </c>
      <c r="AW19" s="38">
        <f t="shared" si="48"/>
        <v>51</v>
      </c>
      <c r="AX19" s="7">
        <f>VLOOKUP(AW19,Punktezuordnung!$A$2:$B$52,2,FALSE())</f>
        <v>0</v>
      </c>
      <c r="AY19" s="35">
        <v>0</v>
      </c>
      <c r="AZ19" s="38">
        <f t="shared" si="49"/>
        <v>51</v>
      </c>
      <c r="BA19" s="40">
        <f>VLOOKUP(AZ19,Punktezuordnung!$A$2:$B$52,2,FALSE())</f>
        <v>0</v>
      </c>
    </row>
    <row r="20" spans="1:53" x14ac:dyDescent="0.25">
      <c r="A20" s="25"/>
      <c r="B20" s="25"/>
      <c r="C20" s="25" t="str">
        <f t="shared" si="25"/>
        <v xml:space="preserve"> </v>
      </c>
      <c r="D20" s="25"/>
      <c r="E20" s="25"/>
      <c r="F20" s="25"/>
      <c r="G20" s="38" t="str">
        <f t="shared" si="26"/>
        <v/>
      </c>
      <c r="H20" s="7">
        <f>SUM(LARGE(J20:T20,{1;2;3;4;5;6;7;8}))</f>
        <v>0</v>
      </c>
      <c r="I20" s="9">
        <f t="shared" si="27"/>
        <v>0</v>
      </c>
      <c r="J20" s="6">
        <f t="shared" si="28"/>
        <v>0</v>
      </c>
      <c r="K20" s="7">
        <f t="shared" si="29"/>
        <v>0</v>
      </c>
      <c r="L20" s="6">
        <f t="shared" si="30"/>
        <v>0</v>
      </c>
      <c r="M20" s="7">
        <f t="shared" si="31"/>
        <v>0</v>
      </c>
      <c r="N20" s="30">
        <f t="shared" si="32"/>
        <v>0</v>
      </c>
      <c r="O20" s="31">
        <f t="shared" si="33"/>
        <v>0</v>
      </c>
      <c r="P20" s="8">
        <f t="shared" si="34"/>
        <v>0</v>
      </c>
      <c r="Q20" s="6">
        <f t="shared" si="35"/>
        <v>0</v>
      </c>
      <c r="R20" s="7">
        <f t="shared" si="36"/>
        <v>0</v>
      </c>
      <c r="S20" s="6">
        <f t="shared" si="37"/>
        <v>0</v>
      </c>
      <c r="T20" s="7">
        <f t="shared" si="38"/>
        <v>0</v>
      </c>
      <c r="U20" s="32">
        <v>0</v>
      </c>
      <c r="V20" s="38">
        <f t="shared" si="39"/>
        <v>51</v>
      </c>
      <c r="W20" s="7">
        <f>VLOOKUP(V20,Punktezuordnung!$A$2:$B$52,2,FALSE())</f>
        <v>0</v>
      </c>
      <c r="X20" s="33">
        <v>0</v>
      </c>
      <c r="Y20" s="38">
        <f t="shared" si="40"/>
        <v>51</v>
      </c>
      <c r="Z20" s="7">
        <f>VLOOKUP(Y20,Punktezuordnung!$A$2:$B$52,2,FALSE())</f>
        <v>0</v>
      </c>
      <c r="AA20" s="34">
        <v>100</v>
      </c>
      <c r="AB20" s="38">
        <f t="shared" si="41"/>
        <v>51</v>
      </c>
      <c r="AC20" s="7">
        <f>VLOOKUP(AB20,Punktezuordnung!$A$2:$B$52,2,FALSE())</f>
        <v>0</v>
      </c>
      <c r="AD20" s="35">
        <v>0</v>
      </c>
      <c r="AE20" s="38">
        <f t="shared" si="42"/>
        <v>51</v>
      </c>
      <c r="AF20" s="7">
        <f>VLOOKUP(AE20,Punktezuordnung!$A$2:$B$52,2,FALSE())</f>
        <v>0</v>
      </c>
      <c r="AG20" s="36">
        <v>0</v>
      </c>
      <c r="AH20" s="38">
        <f t="shared" si="43"/>
        <v>51</v>
      </c>
      <c r="AI20" s="7">
        <f>VLOOKUP(AH20,Punktezuordnung!$A$2:$B$52,2,FALSE())</f>
        <v>0</v>
      </c>
      <c r="AJ20" s="36">
        <v>0</v>
      </c>
      <c r="AK20" s="38">
        <f t="shared" si="44"/>
        <v>51</v>
      </c>
      <c r="AL20" s="7">
        <f>VLOOKUP(AK20,Punktezuordnung!$A$2:$B$52,2,FALSE())</f>
        <v>0</v>
      </c>
      <c r="AM20" s="90">
        <v>100</v>
      </c>
      <c r="AN20" s="26">
        <f t="shared" si="45"/>
        <v>51</v>
      </c>
      <c r="AO20" s="7">
        <f>VLOOKUP(AN20,Punktezuordnung!$A$2:$B$52,2,FALSE())</f>
        <v>0</v>
      </c>
      <c r="AP20" s="92">
        <v>100</v>
      </c>
      <c r="AQ20" s="38">
        <f t="shared" si="46"/>
        <v>51</v>
      </c>
      <c r="AR20" s="7">
        <f>VLOOKUP(AQ20,Punktezuordnung!$A$2:$B$52,2,FALSE())</f>
        <v>0</v>
      </c>
      <c r="AS20" s="37">
        <v>0</v>
      </c>
      <c r="AT20" s="38">
        <f t="shared" si="47"/>
        <v>51</v>
      </c>
      <c r="AU20" s="7">
        <f>VLOOKUP(AT20,Punktezuordnung!$A$2:$B$52,2,FALSE())</f>
        <v>0</v>
      </c>
      <c r="AV20" s="37">
        <v>100</v>
      </c>
      <c r="AW20" s="38">
        <f t="shared" si="48"/>
        <v>51</v>
      </c>
      <c r="AX20" s="7">
        <f>VLOOKUP(AW20,Punktezuordnung!$A$2:$B$52,2,FALSE())</f>
        <v>0</v>
      </c>
      <c r="AY20" s="35">
        <v>0</v>
      </c>
      <c r="AZ20" s="38">
        <f t="shared" si="49"/>
        <v>51</v>
      </c>
      <c r="BA20" s="40">
        <f>VLOOKUP(AZ20,Punktezuordnung!$A$2:$B$52,2,FALSE())</f>
        <v>0</v>
      </c>
    </row>
    <row r="21" spans="1:53" x14ac:dyDescent="0.25">
      <c r="A21" s="25"/>
      <c r="B21" s="25"/>
      <c r="C21" s="25" t="str">
        <f t="shared" si="25"/>
        <v xml:space="preserve"> </v>
      </c>
      <c r="D21" s="25"/>
      <c r="E21" s="25"/>
      <c r="F21" s="25"/>
      <c r="G21" s="38" t="str">
        <f t="shared" si="26"/>
        <v/>
      </c>
      <c r="H21" s="7">
        <f>SUM(LARGE(J21:T21,{1;2;3;4;5;6;7;8}))</f>
        <v>0</v>
      </c>
      <c r="I21" s="9">
        <f t="shared" si="27"/>
        <v>0</v>
      </c>
      <c r="J21" s="6">
        <f t="shared" si="28"/>
        <v>0</v>
      </c>
      <c r="K21" s="7">
        <f t="shared" si="29"/>
        <v>0</v>
      </c>
      <c r="L21" s="6">
        <f t="shared" si="30"/>
        <v>0</v>
      </c>
      <c r="M21" s="7">
        <f t="shared" si="31"/>
        <v>0</v>
      </c>
      <c r="N21" s="30">
        <f t="shared" si="32"/>
        <v>0</v>
      </c>
      <c r="O21" s="31">
        <f t="shared" si="33"/>
        <v>0</v>
      </c>
      <c r="P21" s="8">
        <f t="shared" si="34"/>
        <v>0</v>
      </c>
      <c r="Q21" s="6">
        <f t="shared" si="35"/>
        <v>0</v>
      </c>
      <c r="R21" s="7">
        <f t="shared" si="36"/>
        <v>0</v>
      </c>
      <c r="S21" s="6">
        <f t="shared" si="37"/>
        <v>0</v>
      </c>
      <c r="T21" s="7">
        <f t="shared" si="38"/>
        <v>0</v>
      </c>
      <c r="U21" s="32">
        <v>0</v>
      </c>
      <c r="V21" s="38">
        <f t="shared" si="39"/>
        <v>51</v>
      </c>
      <c r="W21" s="7">
        <f>VLOOKUP(V21,Punktezuordnung!$A$2:$B$52,2,FALSE())</f>
        <v>0</v>
      </c>
      <c r="X21" s="33">
        <v>0</v>
      </c>
      <c r="Y21" s="38">
        <f t="shared" si="40"/>
        <v>51</v>
      </c>
      <c r="Z21" s="7">
        <f>VLOOKUP(Y21,Punktezuordnung!$A$2:$B$52,2,FALSE())</f>
        <v>0</v>
      </c>
      <c r="AA21" s="34">
        <v>100</v>
      </c>
      <c r="AB21" s="38">
        <f t="shared" si="41"/>
        <v>51</v>
      </c>
      <c r="AC21" s="7">
        <f>VLOOKUP(AB21,Punktezuordnung!$A$2:$B$52,2,FALSE())</f>
        <v>0</v>
      </c>
      <c r="AD21" s="35">
        <v>0</v>
      </c>
      <c r="AE21" s="38">
        <f t="shared" si="42"/>
        <v>51</v>
      </c>
      <c r="AF21" s="7">
        <f>VLOOKUP(AE21,Punktezuordnung!$A$2:$B$52,2,FALSE())</f>
        <v>0</v>
      </c>
      <c r="AG21" s="36">
        <v>0</v>
      </c>
      <c r="AH21" s="38">
        <f t="shared" si="43"/>
        <v>51</v>
      </c>
      <c r="AI21" s="7">
        <f>VLOOKUP(AH21,Punktezuordnung!$A$2:$B$52,2,FALSE())</f>
        <v>0</v>
      </c>
      <c r="AJ21" s="36">
        <v>0</v>
      </c>
      <c r="AK21" s="38">
        <f t="shared" si="44"/>
        <v>51</v>
      </c>
      <c r="AL21" s="7">
        <f>VLOOKUP(AK21,Punktezuordnung!$A$2:$B$52,2,FALSE())</f>
        <v>0</v>
      </c>
      <c r="AM21" s="90">
        <v>100</v>
      </c>
      <c r="AN21" s="26">
        <f t="shared" si="45"/>
        <v>51</v>
      </c>
      <c r="AO21" s="7">
        <f>VLOOKUP(AN21,Punktezuordnung!$A$2:$B$52,2,FALSE())</f>
        <v>0</v>
      </c>
      <c r="AP21" s="92">
        <v>100</v>
      </c>
      <c r="AQ21" s="38">
        <f t="shared" si="46"/>
        <v>51</v>
      </c>
      <c r="AR21" s="7">
        <f>VLOOKUP(AQ21,Punktezuordnung!$A$2:$B$52,2,FALSE())</f>
        <v>0</v>
      </c>
      <c r="AS21" s="37">
        <v>0</v>
      </c>
      <c r="AT21" s="38">
        <f t="shared" si="47"/>
        <v>51</v>
      </c>
      <c r="AU21" s="7">
        <f>VLOOKUP(AT21,Punktezuordnung!$A$2:$B$52,2,FALSE())</f>
        <v>0</v>
      </c>
      <c r="AV21" s="37">
        <v>100</v>
      </c>
      <c r="AW21" s="38">
        <f t="shared" si="48"/>
        <v>51</v>
      </c>
      <c r="AX21" s="7">
        <f>VLOOKUP(AW21,Punktezuordnung!$A$2:$B$52,2,FALSE())</f>
        <v>0</v>
      </c>
      <c r="AY21" s="35">
        <v>0</v>
      </c>
      <c r="AZ21" s="38">
        <f t="shared" si="49"/>
        <v>51</v>
      </c>
      <c r="BA21" s="40">
        <f>VLOOKUP(AZ21,Punktezuordnung!$A$2:$B$52,2,FALSE())</f>
        <v>0</v>
      </c>
    </row>
    <row r="22" spans="1:53" x14ac:dyDescent="0.25">
      <c r="A22" s="25"/>
      <c r="B22" s="25"/>
      <c r="C22" s="25" t="str">
        <f t="shared" si="25"/>
        <v xml:space="preserve"> </v>
      </c>
      <c r="D22" s="25"/>
      <c r="E22" s="25"/>
      <c r="F22" s="25"/>
      <c r="G22" s="38" t="str">
        <f t="shared" si="26"/>
        <v/>
      </c>
      <c r="H22" s="7">
        <f>SUM(LARGE(J22:T22,{1;2;3;4;5;6;7;8}))</f>
        <v>0</v>
      </c>
      <c r="I22" s="9">
        <f t="shared" si="27"/>
        <v>0</v>
      </c>
      <c r="J22" s="6">
        <f t="shared" si="28"/>
        <v>0</v>
      </c>
      <c r="K22" s="7">
        <f t="shared" si="29"/>
        <v>0</v>
      </c>
      <c r="L22" s="6">
        <f t="shared" si="30"/>
        <v>0</v>
      </c>
      <c r="M22" s="7">
        <f t="shared" si="31"/>
        <v>0</v>
      </c>
      <c r="N22" s="30">
        <f t="shared" si="32"/>
        <v>0</v>
      </c>
      <c r="O22" s="31">
        <f t="shared" si="33"/>
        <v>0</v>
      </c>
      <c r="P22" s="8">
        <f t="shared" si="34"/>
        <v>0</v>
      </c>
      <c r="Q22" s="6">
        <f t="shared" si="35"/>
        <v>0</v>
      </c>
      <c r="R22" s="7">
        <f t="shared" si="36"/>
        <v>0</v>
      </c>
      <c r="S22" s="6">
        <f t="shared" si="37"/>
        <v>0</v>
      </c>
      <c r="T22" s="7">
        <f t="shared" si="38"/>
        <v>0</v>
      </c>
      <c r="U22" s="32">
        <v>0</v>
      </c>
      <c r="V22" s="38">
        <f t="shared" si="39"/>
        <v>51</v>
      </c>
      <c r="W22" s="7">
        <f>VLOOKUP(V22,Punktezuordnung!$A$2:$B$52,2,FALSE())</f>
        <v>0</v>
      </c>
      <c r="X22" s="33">
        <v>0</v>
      </c>
      <c r="Y22" s="38">
        <f t="shared" si="40"/>
        <v>51</v>
      </c>
      <c r="Z22" s="7">
        <f>VLOOKUP(Y22,Punktezuordnung!$A$2:$B$52,2,FALSE())</f>
        <v>0</v>
      </c>
      <c r="AA22" s="34">
        <v>100</v>
      </c>
      <c r="AB22" s="38">
        <f t="shared" si="41"/>
        <v>51</v>
      </c>
      <c r="AC22" s="7">
        <f>VLOOKUP(AB22,Punktezuordnung!$A$2:$B$52,2,FALSE())</f>
        <v>0</v>
      </c>
      <c r="AD22" s="35">
        <v>0</v>
      </c>
      <c r="AE22" s="38">
        <f t="shared" si="42"/>
        <v>51</v>
      </c>
      <c r="AF22" s="7">
        <f>VLOOKUP(AE22,Punktezuordnung!$A$2:$B$52,2,FALSE())</f>
        <v>0</v>
      </c>
      <c r="AG22" s="36">
        <v>0</v>
      </c>
      <c r="AH22" s="38">
        <f t="shared" si="43"/>
        <v>51</v>
      </c>
      <c r="AI22" s="7">
        <f>VLOOKUP(AH22,Punktezuordnung!$A$2:$B$52,2,FALSE())</f>
        <v>0</v>
      </c>
      <c r="AJ22" s="36">
        <v>0</v>
      </c>
      <c r="AK22" s="38">
        <f t="shared" si="44"/>
        <v>51</v>
      </c>
      <c r="AL22" s="7">
        <f>VLOOKUP(AK22,Punktezuordnung!$A$2:$B$52,2,FALSE())</f>
        <v>0</v>
      </c>
      <c r="AM22" s="90">
        <v>100</v>
      </c>
      <c r="AN22" s="26">
        <f t="shared" si="45"/>
        <v>51</v>
      </c>
      <c r="AO22" s="7">
        <f>VLOOKUP(AN22,Punktezuordnung!$A$2:$B$52,2,FALSE())</f>
        <v>0</v>
      </c>
      <c r="AP22" s="92">
        <v>100</v>
      </c>
      <c r="AQ22" s="38">
        <f t="shared" si="46"/>
        <v>51</v>
      </c>
      <c r="AR22" s="7">
        <f>VLOOKUP(AQ22,Punktezuordnung!$A$2:$B$52,2,FALSE())</f>
        <v>0</v>
      </c>
      <c r="AS22" s="37">
        <v>0</v>
      </c>
      <c r="AT22" s="38">
        <f t="shared" si="47"/>
        <v>51</v>
      </c>
      <c r="AU22" s="7">
        <f>VLOOKUP(AT22,Punktezuordnung!$A$2:$B$52,2,FALSE())</f>
        <v>0</v>
      </c>
      <c r="AV22" s="37">
        <v>100</v>
      </c>
      <c r="AW22" s="38">
        <f t="shared" si="48"/>
        <v>51</v>
      </c>
      <c r="AX22" s="7">
        <f>VLOOKUP(AW22,Punktezuordnung!$A$2:$B$52,2,FALSE())</f>
        <v>0</v>
      </c>
      <c r="AY22" s="35">
        <v>0</v>
      </c>
      <c r="AZ22" s="38">
        <f t="shared" si="49"/>
        <v>51</v>
      </c>
      <c r="BA22" s="40">
        <f>VLOOKUP(AZ22,Punktezuordnung!$A$2:$B$52,2,FALSE())</f>
        <v>0</v>
      </c>
    </row>
    <row r="23" spans="1:53" x14ac:dyDescent="0.25">
      <c r="A23" s="25"/>
      <c r="B23" s="25"/>
      <c r="C23" s="25" t="str">
        <f t="shared" si="25"/>
        <v xml:space="preserve"> </v>
      </c>
      <c r="D23" s="25"/>
      <c r="E23" s="25"/>
      <c r="F23" s="25"/>
      <c r="G23" s="38" t="str">
        <f t="shared" si="26"/>
        <v/>
      </c>
      <c r="H23" s="7">
        <f>SUM(LARGE(J23:T23,{1;2;3;4;5;6;7;8}))</f>
        <v>0</v>
      </c>
      <c r="I23" s="9">
        <f t="shared" si="27"/>
        <v>0</v>
      </c>
      <c r="J23" s="6">
        <f t="shared" si="28"/>
        <v>0</v>
      </c>
      <c r="K23" s="7">
        <f t="shared" si="29"/>
        <v>0</v>
      </c>
      <c r="L23" s="6">
        <f t="shared" si="30"/>
        <v>0</v>
      </c>
      <c r="M23" s="7">
        <f t="shared" si="31"/>
        <v>0</v>
      </c>
      <c r="N23" s="30">
        <f t="shared" si="32"/>
        <v>0</v>
      </c>
      <c r="O23" s="31">
        <f t="shared" si="33"/>
        <v>0</v>
      </c>
      <c r="P23" s="8">
        <f t="shared" si="34"/>
        <v>0</v>
      </c>
      <c r="Q23" s="6">
        <f t="shared" si="35"/>
        <v>0</v>
      </c>
      <c r="R23" s="7">
        <f t="shared" si="36"/>
        <v>0</v>
      </c>
      <c r="S23" s="6">
        <f t="shared" si="37"/>
        <v>0</v>
      </c>
      <c r="T23" s="7">
        <f t="shared" si="38"/>
        <v>0</v>
      </c>
      <c r="U23" s="32">
        <v>0</v>
      </c>
      <c r="V23" s="38">
        <f t="shared" si="39"/>
        <v>51</v>
      </c>
      <c r="W23" s="7">
        <f>VLOOKUP(V23,Punktezuordnung!$A$2:$B$52,2,FALSE())</f>
        <v>0</v>
      </c>
      <c r="X23" s="33">
        <v>0</v>
      </c>
      <c r="Y23" s="38">
        <f t="shared" si="40"/>
        <v>51</v>
      </c>
      <c r="Z23" s="7">
        <f>VLOOKUP(Y23,Punktezuordnung!$A$2:$B$52,2,FALSE())</f>
        <v>0</v>
      </c>
      <c r="AA23" s="34">
        <v>100</v>
      </c>
      <c r="AB23" s="38">
        <f t="shared" si="41"/>
        <v>51</v>
      </c>
      <c r="AC23" s="7">
        <f>VLOOKUP(AB23,Punktezuordnung!$A$2:$B$52,2,FALSE())</f>
        <v>0</v>
      </c>
      <c r="AD23" s="35">
        <v>0</v>
      </c>
      <c r="AE23" s="38">
        <f t="shared" si="42"/>
        <v>51</v>
      </c>
      <c r="AF23" s="7">
        <f>VLOOKUP(AE23,Punktezuordnung!$A$2:$B$52,2,FALSE())</f>
        <v>0</v>
      </c>
      <c r="AG23" s="36">
        <v>0</v>
      </c>
      <c r="AH23" s="38">
        <f t="shared" si="43"/>
        <v>51</v>
      </c>
      <c r="AI23" s="7">
        <f>VLOOKUP(AH23,Punktezuordnung!$A$2:$B$52,2,FALSE())</f>
        <v>0</v>
      </c>
      <c r="AJ23" s="36">
        <v>0</v>
      </c>
      <c r="AK23" s="38">
        <f t="shared" si="44"/>
        <v>51</v>
      </c>
      <c r="AL23" s="7">
        <f>VLOOKUP(AK23,Punktezuordnung!$A$2:$B$52,2,FALSE())</f>
        <v>0</v>
      </c>
      <c r="AM23" s="90">
        <v>100</v>
      </c>
      <c r="AN23" s="26">
        <f t="shared" si="45"/>
        <v>51</v>
      </c>
      <c r="AO23" s="7">
        <f>VLOOKUP(AN23,Punktezuordnung!$A$2:$B$52,2,FALSE())</f>
        <v>0</v>
      </c>
      <c r="AP23" s="92">
        <v>100</v>
      </c>
      <c r="AQ23" s="38">
        <f t="shared" si="46"/>
        <v>51</v>
      </c>
      <c r="AR23" s="7">
        <f>VLOOKUP(AQ23,Punktezuordnung!$A$2:$B$52,2,FALSE())</f>
        <v>0</v>
      </c>
      <c r="AS23" s="37">
        <v>0</v>
      </c>
      <c r="AT23" s="38">
        <f t="shared" si="47"/>
        <v>51</v>
      </c>
      <c r="AU23" s="7">
        <f>VLOOKUP(AT23,Punktezuordnung!$A$2:$B$52,2,FALSE())</f>
        <v>0</v>
      </c>
      <c r="AV23" s="37">
        <v>100</v>
      </c>
      <c r="AW23" s="38">
        <f t="shared" si="48"/>
        <v>51</v>
      </c>
      <c r="AX23" s="7">
        <f>VLOOKUP(AW23,Punktezuordnung!$A$2:$B$52,2,FALSE())</f>
        <v>0</v>
      </c>
      <c r="AY23" s="35">
        <v>0</v>
      </c>
      <c r="AZ23" s="38">
        <f t="shared" si="49"/>
        <v>51</v>
      </c>
      <c r="BA23" s="40">
        <f>VLOOKUP(AZ23,Punktezuordnung!$A$2:$B$52,2,FALSE())</f>
        <v>0</v>
      </c>
    </row>
    <row r="24" spans="1:53" x14ac:dyDescent="0.25">
      <c r="A24" s="25"/>
      <c r="B24" s="25"/>
      <c r="C24" s="25" t="str">
        <f t="shared" si="25"/>
        <v xml:space="preserve"> </v>
      </c>
      <c r="D24" s="25"/>
      <c r="E24" s="25"/>
      <c r="F24" s="25"/>
      <c r="G24" s="38" t="str">
        <f t="shared" si="26"/>
        <v/>
      </c>
      <c r="H24" s="7">
        <f>SUM(LARGE(J24:T24,{1;2;3;4;5;6;7;8}))</f>
        <v>0</v>
      </c>
      <c r="I24" s="9">
        <f t="shared" si="27"/>
        <v>0</v>
      </c>
      <c r="J24" s="6">
        <f t="shared" si="28"/>
        <v>0</v>
      </c>
      <c r="K24" s="7">
        <f t="shared" si="29"/>
        <v>0</v>
      </c>
      <c r="L24" s="6">
        <f t="shared" si="30"/>
        <v>0</v>
      </c>
      <c r="M24" s="7">
        <f t="shared" si="31"/>
        <v>0</v>
      </c>
      <c r="N24" s="30">
        <f t="shared" si="32"/>
        <v>0</v>
      </c>
      <c r="O24" s="31">
        <f t="shared" si="33"/>
        <v>0</v>
      </c>
      <c r="P24" s="8">
        <f t="shared" si="34"/>
        <v>0</v>
      </c>
      <c r="Q24" s="6">
        <f t="shared" si="35"/>
        <v>0</v>
      </c>
      <c r="R24" s="7">
        <f t="shared" si="36"/>
        <v>0</v>
      </c>
      <c r="S24" s="6">
        <f t="shared" si="37"/>
        <v>0</v>
      </c>
      <c r="T24" s="7">
        <f t="shared" si="38"/>
        <v>0</v>
      </c>
      <c r="U24" s="32">
        <v>0</v>
      </c>
      <c r="V24" s="38">
        <f t="shared" si="39"/>
        <v>51</v>
      </c>
      <c r="W24" s="7">
        <f>VLOOKUP(V24,Punktezuordnung!$A$2:$B$52,2,FALSE())</f>
        <v>0</v>
      </c>
      <c r="X24" s="33">
        <v>0</v>
      </c>
      <c r="Y24" s="38">
        <f t="shared" si="40"/>
        <v>51</v>
      </c>
      <c r="Z24" s="7">
        <f>VLOOKUP(Y24,Punktezuordnung!$A$2:$B$52,2,FALSE())</f>
        <v>0</v>
      </c>
      <c r="AA24" s="34">
        <v>100</v>
      </c>
      <c r="AB24" s="38">
        <f t="shared" si="41"/>
        <v>51</v>
      </c>
      <c r="AC24" s="7">
        <f>VLOOKUP(AB24,Punktezuordnung!$A$2:$B$52,2,FALSE())</f>
        <v>0</v>
      </c>
      <c r="AD24" s="35">
        <v>0</v>
      </c>
      <c r="AE24" s="38">
        <f t="shared" si="42"/>
        <v>51</v>
      </c>
      <c r="AF24" s="7">
        <f>VLOOKUP(AE24,Punktezuordnung!$A$2:$B$52,2,FALSE())</f>
        <v>0</v>
      </c>
      <c r="AG24" s="36">
        <v>0</v>
      </c>
      <c r="AH24" s="38">
        <f t="shared" si="43"/>
        <v>51</v>
      </c>
      <c r="AI24" s="7">
        <f>VLOOKUP(AH24,Punktezuordnung!$A$2:$B$52,2,FALSE())</f>
        <v>0</v>
      </c>
      <c r="AJ24" s="36">
        <v>0</v>
      </c>
      <c r="AK24" s="38">
        <f t="shared" si="44"/>
        <v>51</v>
      </c>
      <c r="AL24" s="7">
        <f>VLOOKUP(AK24,Punktezuordnung!$A$2:$B$52,2,FALSE())</f>
        <v>0</v>
      </c>
      <c r="AM24" s="90">
        <v>100</v>
      </c>
      <c r="AN24" s="26">
        <f t="shared" si="45"/>
        <v>51</v>
      </c>
      <c r="AO24" s="7">
        <f>VLOOKUP(AN24,Punktezuordnung!$A$2:$B$52,2,FALSE())</f>
        <v>0</v>
      </c>
      <c r="AP24" s="92">
        <v>100</v>
      </c>
      <c r="AQ24" s="38">
        <f t="shared" si="46"/>
        <v>51</v>
      </c>
      <c r="AR24" s="7">
        <f>VLOOKUP(AQ24,Punktezuordnung!$A$2:$B$52,2,FALSE())</f>
        <v>0</v>
      </c>
      <c r="AS24" s="37">
        <v>0</v>
      </c>
      <c r="AT24" s="38">
        <f t="shared" si="47"/>
        <v>51</v>
      </c>
      <c r="AU24" s="7">
        <f>VLOOKUP(AT24,Punktezuordnung!$A$2:$B$52,2,FALSE())</f>
        <v>0</v>
      </c>
      <c r="AV24" s="37">
        <v>100</v>
      </c>
      <c r="AW24" s="38">
        <f t="shared" si="48"/>
        <v>51</v>
      </c>
      <c r="AX24" s="7">
        <f>VLOOKUP(AW24,Punktezuordnung!$A$2:$B$52,2,FALSE())</f>
        <v>0</v>
      </c>
      <c r="AY24" s="35">
        <v>0</v>
      </c>
      <c r="AZ24" s="38">
        <f t="shared" si="49"/>
        <v>51</v>
      </c>
      <c r="BA24" s="40">
        <f>VLOOKUP(AZ24,Punktezuordnung!$A$2:$B$52,2,FALSE())</f>
        <v>0</v>
      </c>
    </row>
    <row r="25" spans="1:53" x14ac:dyDescent="0.25">
      <c r="A25" s="25"/>
      <c r="B25" s="25"/>
      <c r="C25" s="25" t="str">
        <f t="shared" si="25"/>
        <v xml:space="preserve"> </v>
      </c>
      <c r="D25" s="25"/>
      <c r="E25" s="25"/>
      <c r="F25" s="25"/>
      <c r="G25" s="38" t="str">
        <f t="shared" si="26"/>
        <v/>
      </c>
      <c r="H25" s="7">
        <f>SUM(LARGE(J25:T25,{1;2;3;4;5;6;7;8}))</f>
        <v>0</v>
      </c>
      <c r="I25" s="9">
        <f t="shared" si="27"/>
        <v>0</v>
      </c>
      <c r="J25" s="6">
        <f t="shared" si="28"/>
        <v>0</v>
      </c>
      <c r="K25" s="7">
        <f t="shared" si="29"/>
        <v>0</v>
      </c>
      <c r="L25" s="6">
        <f t="shared" si="30"/>
        <v>0</v>
      </c>
      <c r="M25" s="7">
        <f t="shared" si="31"/>
        <v>0</v>
      </c>
      <c r="N25" s="30">
        <f t="shared" si="32"/>
        <v>0</v>
      </c>
      <c r="O25" s="31">
        <f t="shared" si="33"/>
        <v>0</v>
      </c>
      <c r="P25" s="8">
        <f t="shared" si="34"/>
        <v>0</v>
      </c>
      <c r="Q25" s="6">
        <f t="shared" si="35"/>
        <v>0</v>
      </c>
      <c r="R25" s="7">
        <f t="shared" si="36"/>
        <v>0</v>
      </c>
      <c r="S25" s="6">
        <f t="shared" si="37"/>
        <v>0</v>
      </c>
      <c r="T25" s="7">
        <f t="shared" si="38"/>
        <v>0</v>
      </c>
      <c r="U25" s="32">
        <v>0</v>
      </c>
      <c r="V25" s="38">
        <f t="shared" si="39"/>
        <v>51</v>
      </c>
      <c r="W25" s="7">
        <f>VLOOKUP(V25,Punktezuordnung!$A$2:$B$52,2,FALSE())</f>
        <v>0</v>
      </c>
      <c r="X25" s="33">
        <v>0</v>
      </c>
      <c r="Y25" s="38">
        <f t="shared" si="40"/>
        <v>51</v>
      </c>
      <c r="Z25" s="7">
        <f>VLOOKUP(Y25,Punktezuordnung!$A$2:$B$52,2,FALSE())</f>
        <v>0</v>
      </c>
      <c r="AA25" s="34">
        <v>100</v>
      </c>
      <c r="AB25" s="38">
        <f t="shared" si="41"/>
        <v>51</v>
      </c>
      <c r="AC25" s="7">
        <f>VLOOKUP(AB25,Punktezuordnung!$A$2:$B$52,2,FALSE())</f>
        <v>0</v>
      </c>
      <c r="AD25" s="35">
        <v>0</v>
      </c>
      <c r="AE25" s="38">
        <f t="shared" si="42"/>
        <v>51</v>
      </c>
      <c r="AF25" s="7">
        <f>VLOOKUP(AE25,Punktezuordnung!$A$2:$B$52,2,FALSE())</f>
        <v>0</v>
      </c>
      <c r="AG25" s="36">
        <v>0</v>
      </c>
      <c r="AH25" s="38">
        <f t="shared" si="43"/>
        <v>51</v>
      </c>
      <c r="AI25" s="7">
        <f>VLOOKUP(AH25,Punktezuordnung!$A$2:$B$52,2,FALSE())</f>
        <v>0</v>
      </c>
      <c r="AJ25" s="36">
        <v>0</v>
      </c>
      <c r="AK25" s="38">
        <f t="shared" si="44"/>
        <v>51</v>
      </c>
      <c r="AL25" s="7">
        <f>VLOOKUP(AK25,Punktezuordnung!$A$2:$B$52,2,FALSE())</f>
        <v>0</v>
      </c>
      <c r="AM25" s="90">
        <v>100</v>
      </c>
      <c r="AN25" s="26">
        <f t="shared" si="45"/>
        <v>51</v>
      </c>
      <c r="AO25" s="7">
        <f>VLOOKUP(AN25,Punktezuordnung!$A$2:$B$52,2,FALSE())</f>
        <v>0</v>
      </c>
      <c r="AP25" s="92">
        <v>100</v>
      </c>
      <c r="AQ25" s="38">
        <f t="shared" si="46"/>
        <v>51</v>
      </c>
      <c r="AR25" s="7">
        <f>VLOOKUP(AQ25,Punktezuordnung!$A$2:$B$52,2,FALSE())</f>
        <v>0</v>
      </c>
      <c r="AS25" s="37">
        <v>0</v>
      </c>
      <c r="AT25" s="38">
        <f t="shared" si="47"/>
        <v>51</v>
      </c>
      <c r="AU25" s="7">
        <f>VLOOKUP(AT25,Punktezuordnung!$A$2:$B$52,2,FALSE())</f>
        <v>0</v>
      </c>
      <c r="AV25" s="37">
        <v>100</v>
      </c>
      <c r="AW25" s="38">
        <f t="shared" si="48"/>
        <v>51</v>
      </c>
      <c r="AX25" s="7">
        <f>VLOOKUP(AW25,Punktezuordnung!$A$2:$B$52,2,FALSE())</f>
        <v>0</v>
      </c>
      <c r="AY25" s="35">
        <v>0</v>
      </c>
      <c r="AZ25" s="38">
        <f t="shared" si="49"/>
        <v>51</v>
      </c>
      <c r="BA25" s="40">
        <f>VLOOKUP(AZ25,Punktezuordnung!$A$2:$B$52,2,FALSE())</f>
        <v>0</v>
      </c>
    </row>
    <row r="26" spans="1:53" x14ac:dyDescent="0.25">
      <c r="A26" s="25"/>
      <c r="B26" s="25"/>
      <c r="C26" s="25" t="str">
        <f t="shared" si="25"/>
        <v xml:space="preserve"> </v>
      </c>
      <c r="D26" s="25"/>
      <c r="E26" s="25"/>
      <c r="F26" s="25"/>
      <c r="G26" s="38" t="str">
        <f t="shared" si="26"/>
        <v/>
      </c>
      <c r="H26" s="7">
        <f>SUM(LARGE(J26:T26,{1;2;3;4;5;6;7;8}))</f>
        <v>0</v>
      </c>
      <c r="I26" s="9">
        <f t="shared" si="27"/>
        <v>0</v>
      </c>
      <c r="J26" s="6">
        <f t="shared" si="28"/>
        <v>0</v>
      </c>
      <c r="K26" s="7">
        <f t="shared" si="29"/>
        <v>0</v>
      </c>
      <c r="L26" s="6">
        <f t="shared" si="30"/>
        <v>0</v>
      </c>
      <c r="M26" s="7">
        <f t="shared" si="31"/>
        <v>0</v>
      </c>
      <c r="N26" s="30">
        <f t="shared" si="32"/>
        <v>0</v>
      </c>
      <c r="O26" s="31">
        <f t="shared" si="33"/>
        <v>0</v>
      </c>
      <c r="P26" s="8">
        <f t="shared" si="34"/>
        <v>0</v>
      </c>
      <c r="Q26" s="6">
        <f t="shared" si="35"/>
        <v>0</v>
      </c>
      <c r="R26" s="7">
        <f t="shared" si="36"/>
        <v>0</v>
      </c>
      <c r="S26" s="6">
        <f t="shared" si="37"/>
        <v>0</v>
      </c>
      <c r="T26" s="7">
        <f t="shared" si="38"/>
        <v>0</v>
      </c>
      <c r="U26" s="32">
        <v>0</v>
      </c>
      <c r="V26" s="38">
        <f t="shared" si="39"/>
        <v>51</v>
      </c>
      <c r="W26" s="7">
        <f>VLOOKUP(V26,Punktezuordnung!$A$2:$B$52,2,FALSE())</f>
        <v>0</v>
      </c>
      <c r="X26" s="33">
        <v>0</v>
      </c>
      <c r="Y26" s="38">
        <f t="shared" si="40"/>
        <v>51</v>
      </c>
      <c r="Z26" s="7">
        <f>VLOOKUP(Y26,Punktezuordnung!$A$2:$B$52,2,FALSE())</f>
        <v>0</v>
      </c>
      <c r="AA26" s="34">
        <v>100</v>
      </c>
      <c r="AB26" s="38">
        <f t="shared" si="41"/>
        <v>51</v>
      </c>
      <c r="AC26" s="7">
        <f>VLOOKUP(AB26,Punktezuordnung!$A$2:$B$52,2,FALSE())</f>
        <v>0</v>
      </c>
      <c r="AD26" s="35">
        <v>0</v>
      </c>
      <c r="AE26" s="38">
        <f t="shared" si="42"/>
        <v>51</v>
      </c>
      <c r="AF26" s="7">
        <f>VLOOKUP(AE26,Punktezuordnung!$A$2:$B$52,2,FALSE())</f>
        <v>0</v>
      </c>
      <c r="AG26" s="36">
        <v>0</v>
      </c>
      <c r="AH26" s="38">
        <f t="shared" si="43"/>
        <v>51</v>
      </c>
      <c r="AI26" s="7">
        <f>VLOOKUP(AH26,Punktezuordnung!$A$2:$B$52,2,FALSE())</f>
        <v>0</v>
      </c>
      <c r="AJ26" s="36">
        <v>0</v>
      </c>
      <c r="AK26" s="38">
        <f t="shared" si="44"/>
        <v>51</v>
      </c>
      <c r="AL26" s="7">
        <f>VLOOKUP(AK26,Punktezuordnung!$A$2:$B$52,2,FALSE())</f>
        <v>0</v>
      </c>
      <c r="AM26" s="90">
        <v>100</v>
      </c>
      <c r="AN26" s="26">
        <f t="shared" si="45"/>
        <v>51</v>
      </c>
      <c r="AO26" s="7">
        <f>VLOOKUP(AN26,Punktezuordnung!$A$2:$B$52,2,FALSE())</f>
        <v>0</v>
      </c>
      <c r="AP26" s="92">
        <v>100</v>
      </c>
      <c r="AQ26" s="38">
        <f t="shared" si="46"/>
        <v>51</v>
      </c>
      <c r="AR26" s="7">
        <f>VLOOKUP(AQ26,Punktezuordnung!$A$2:$B$52,2,FALSE())</f>
        <v>0</v>
      </c>
      <c r="AS26" s="37">
        <v>0</v>
      </c>
      <c r="AT26" s="38">
        <f t="shared" si="47"/>
        <v>51</v>
      </c>
      <c r="AU26" s="7">
        <f>VLOOKUP(AT26,Punktezuordnung!$A$2:$B$52,2,FALSE())</f>
        <v>0</v>
      </c>
      <c r="AV26" s="37">
        <v>100</v>
      </c>
      <c r="AW26" s="38">
        <f t="shared" si="48"/>
        <v>51</v>
      </c>
      <c r="AX26" s="7">
        <f>VLOOKUP(AW26,Punktezuordnung!$A$2:$B$52,2,FALSE())</f>
        <v>0</v>
      </c>
      <c r="AY26" s="35">
        <v>0</v>
      </c>
      <c r="AZ26" s="38">
        <f t="shared" si="49"/>
        <v>51</v>
      </c>
      <c r="BA26" s="40">
        <f>VLOOKUP(AZ26,Punktezuordnung!$A$2:$B$52,2,FALSE())</f>
        <v>0</v>
      </c>
    </row>
    <row r="27" spans="1:53" x14ac:dyDescent="0.25">
      <c r="A27" s="25"/>
      <c r="B27" s="25"/>
      <c r="C27" s="25" t="str">
        <f t="shared" si="25"/>
        <v xml:space="preserve"> </v>
      </c>
      <c r="D27" s="25"/>
      <c r="E27" s="25"/>
      <c r="F27" s="25"/>
      <c r="G27" s="38" t="str">
        <f t="shared" si="26"/>
        <v/>
      </c>
      <c r="H27" s="7">
        <f>SUM(LARGE(J27:T27,{1;2;3;4;5;6;7;8}))</f>
        <v>0</v>
      </c>
      <c r="I27" s="9">
        <f t="shared" si="27"/>
        <v>0</v>
      </c>
      <c r="J27" s="6">
        <f t="shared" si="28"/>
        <v>0</v>
      </c>
      <c r="K27" s="7">
        <f t="shared" si="29"/>
        <v>0</v>
      </c>
      <c r="L27" s="6">
        <f t="shared" si="30"/>
        <v>0</v>
      </c>
      <c r="M27" s="7">
        <f t="shared" si="31"/>
        <v>0</v>
      </c>
      <c r="N27" s="30">
        <f t="shared" si="32"/>
        <v>0</v>
      </c>
      <c r="O27" s="31">
        <f t="shared" si="33"/>
        <v>0</v>
      </c>
      <c r="P27" s="8">
        <f t="shared" si="34"/>
        <v>0</v>
      </c>
      <c r="Q27" s="6">
        <f t="shared" si="35"/>
        <v>0</v>
      </c>
      <c r="R27" s="7">
        <f t="shared" si="36"/>
        <v>0</v>
      </c>
      <c r="S27" s="6">
        <f t="shared" si="37"/>
        <v>0</v>
      </c>
      <c r="T27" s="7">
        <f t="shared" si="38"/>
        <v>0</v>
      </c>
      <c r="U27" s="32">
        <v>0</v>
      </c>
      <c r="V27" s="38">
        <f t="shared" si="39"/>
        <v>51</v>
      </c>
      <c r="W27" s="7">
        <f>VLOOKUP(V27,Punktezuordnung!$A$2:$B$52,2,FALSE())</f>
        <v>0</v>
      </c>
      <c r="X27" s="33">
        <v>0</v>
      </c>
      <c r="Y27" s="38">
        <f t="shared" si="40"/>
        <v>51</v>
      </c>
      <c r="Z27" s="7">
        <f>VLOOKUP(Y27,Punktezuordnung!$A$2:$B$52,2,FALSE())</f>
        <v>0</v>
      </c>
      <c r="AA27" s="34">
        <v>100</v>
      </c>
      <c r="AB27" s="38">
        <f t="shared" si="41"/>
        <v>51</v>
      </c>
      <c r="AC27" s="7">
        <f>VLOOKUP(AB27,Punktezuordnung!$A$2:$B$52,2,FALSE())</f>
        <v>0</v>
      </c>
      <c r="AD27" s="35">
        <v>0</v>
      </c>
      <c r="AE27" s="38">
        <f t="shared" si="42"/>
        <v>51</v>
      </c>
      <c r="AF27" s="7">
        <f>VLOOKUP(AE27,Punktezuordnung!$A$2:$B$52,2,FALSE())</f>
        <v>0</v>
      </c>
      <c r="AG27" s="36">
        <v>0</v>
      </c>
      <c r="AH27" s="38">
        <f t="shared" si="43"/>
        <v>51</v>
      </c>
      <c r="AI27" s="7">
        <f>VLOOKUP(AH27,Punktezuordnung!$A$2:$B$52,2,FALSE())</f>
        <v>0</v>
      </c>
      <c r="AJ27" s="36">
        <v>0</v>
      </c>
      <c r="AK27" s="38">
        <f t="shared" si="44"/>
        <v>51</v>
      </c>
      <c r="AL27" s="7">
        <f>VLOOKUP(AK27,Punktezuordnung!$A$2:$B$52,2,FALSE())</f>
        <v>0</v>
      </c>
      <c r="AM27" s="90">
        <v>100</v>
      </c>
      <c r="AN27" s="26">
        <f t="shared" si="45"/>
        <v>51</v>
      </c>
      <c r="AO27" s="7">
        <f>VLOOKUP(AN27,Punktezuordnung!$A$2:$B$52,2,FALSE())</f>
        <v>0</v>
      </c>
      <c r="AP27" s="92">
        <v>100</v>
      </c>
      <c r="AQ27" s="38">
        <f t="shared" si="46"/>
        <v>51</v>
      </c>
      <c r="AR27" s="7">
        <f>VLOOKUP(AQ27,Punktezuordnung!$A$2:$B$52,2,FALSE())</f>
        <v>0</v>
      </c>
      <c r="AS27" s="37">
        <v>0</v>
      </c>
      <c r="AT27" s="38">
        <f t="shared" si="47"/>
        <v>51</v>
      </c>
      <c r="AU27" s="7">
        <f>VLOOKUP(AT27,Punktezuordnung!$A$2:$B$52,2,FALSE())</f>
        <v>0</v>
      </c>
      <c r="AV27" s="37">
        <v>100</v>
      </c>
      <c r="AW27" s="38">
        <f t="shared" si="48"/>
        <v>51</v>
      </c>
      <c r="AX27" s="7">
        <f>VLOOKUP(AW27,Punktezuordnung!$A$2:$B$52,2,FALSE())</f>
        <v>0</v>
      </c>
      <c r="AY27" s="35">
        <v>0</v>
      </c>
      <c r="AZ27" s="38">
        <f t="shared" si="49"/>
        <v>51</v>
      </c>
      <c r="BA27" s="40">
        <f>VLOOKUP(AZ27,Punktezuordnung!$A$2:$B$52,2,FALSE())</f>
        <v>0</v>
      </c>
    </row>
    <row r="28" spans="1:53" x14ac:dyDescent="0.25">
      <c r="A28" s="25"/>
      <c r="B28" s="25"/>
      <c r="C28" s="25" t="str">
        <f t="shared" si="25"/>
        <v xml:space="preserve"> </v>
      </c>
      <c r="D28" s="25"/>
      <c r="E28" s="25"/>
      <c r="F28" s="25"/>
      <c r="G28" s="38" t="str">
        <f t="shared" si="26"/>
        <v/>
      </c>
      <c r="H28" s="7">
        <f>SUM(LARGE(J28:T28,{1;2;3;4;5;6;7;8}))</f>
        <v>0</v>
      </c>
      <c r="I28" s="9">
        <f t="shared" si="27"/>
        <v>0</v>
      </c>
      <c r="J28" s="6">
        <f t="shared" si="28"/>
        <v>0</v>
      </c>
      <c r="K28" s="7">
        <f t="shared" si="29"/>
        <v>0</v>
      </c>
      <c r="L28" s="6">
        <f t="shared" si="30"/>
        <v>0</v>
      </c>
      <c r="M28" s="7">
        <f t="shared" si="31"/>
        <v>0</v>
      </c>
      <c r="N28" s="30">
        <f t="shared" si="32"/>
        <v>0</v>
      </c>
      <c r="O28" s="31">
        <f t="shared" si="33"/>
        <v>0</v>
      </c>
      <c r="P28" s="8">
        <f t="shared" si="34"/>
        <v>0</v>
      </c>
      <c r="Q28" s="6">
        <f t="shared" si="35"/>
        <v>0</v>
      </c>
      <c r="R28" s="7">
        <f t="shared" si="36"/>
        <v>0</v>
      </c>
      <c r="S28" s="6">
        <f t="shared" si="37"/>
        <v>0</v>
      </c>
      <c r="T28" s="7">
        <f t="shared" si="38"/>
        <v>0</v>
      </c>
      <c r="U28" s="32">
        <v>0</v>
      </c>
      <c r="V28" s="38">
        <f t="shared" si="39"/>
        <v>51</v>
      </c>
      <c r="W28" s="7">
        <f>VLOOKUP(V28,Punktezuordnung!$A$2:$B$52,2,FALSE())</f>
        <v>0</v>
      </c>
      <c r="X28" s="33">
        <v>0</v>
      </c>
      <c r="Y28" s="38">
        <f t="shared" si="40"/>
        <v>51</v>
      </c>
      <c r="Z28" s="7">
        <f>VLOOKUP(Y28,Punktezuordnung!$A$2:$B$52,2,FALSE())</f>
        <v>0</v>
      </c>
      <c r="AA28" s="34">
        <v>100</v>
      </c>
      <c r="AB28" s="38">
        <f t="shared" si="41"/>
        <v>51</v>
      </c>
      <c r="AC28" s="7">
        <f>VLOOKUP(AB28,Punktezuordnung!$A$2:$B$52,2,FALSE())</f>
        <v>0</v>
      </c>
      <c r="AD28" s="35">
        <v>0</v>
      </c>
      <c r="AE28" s="38">
        <f t="shared" si="42"/>
        <v>51</v>
      </c>
      <c r="AF28" s="7">
        <f>VLOOKUP(AE28,Punktezuordnung!$A$2:$B$52,2,FALSE())</f>
        <v>0</v>
      </c>
      <c r="AG28" s="36">
        <v>0</v>
      </c>
      <c r="AH28" s="38">
        <f t="shared" si="43"/>
        <v>51</v>
      </c>
      <c r="AI28" s="7">
        <f>VLOOKUP(AH28,Punktezuordnung!$A$2:$B$52,2,FALSE())</f>
        <v>0</v>
      </c>
      <c r="AJ28" s="36">
        <v>0</v>
      </c>
      <c r="AK28" s="38">
        <f t="shared" si="44"/>
        <v>51</v>
      </c>
      <c r="AL28" s="7">
        <f>VLOOKUP(AK28,Punktezuordnung!$A$2:$B$52,2,FALSE())</f>
        <v>0</v>
      </c>
      <c r="AM28" s="90">
        <v>100</v>
      </c>
      <c r="AN28" s="26">
        <f t="shared" si="45"/>
        <v>51</v>
      </c>
      <c r="AO28" s="7">
        <f>VLOOKUP(AN28,Punktezuordnung!$A$2:$B$52,2,FALSE())</f>
        <v>0</v>
      </c>
      <c r="AP28" s="92">
        <v>100</v>
      </c>
      <c r="AQ28" s="38">
        <f t="shared" si="46"/>
        <v>51</v>
      </c>
      <c r="AR28" s="7">
        <f>VLOOKUP(AQ28,Punktezuordnung!$A$2:$B$52,2,FALSE())</f>
        <v>0</v>
      </c>
      <c r="AS28" s="37">
        <v>0</v>
      </c>
      <c r="AT28" s="38">
        <f t="shared" si="47"/>
        <v>51</v>
      </c>
      <c r="AU28" s="7">
        <f>VLOOKUP(AT28,Punktezuordnung!$A$2:$B$52,2,FALSE())</f>
        <v>0</v>
      </c>
      <c r="AV28" s="37">
        <v>100</v>
      </c>
      <c r="AW28" s="38">
        <f t="shared" si="48"/>
        <v>51</v>
      </c>
      <c r="AX28" s="7">
        <f>VLOOKUP(AW28,Punktezuordnung!$A$2:$B$52,2,FALSE())</f>
        <v>0</v>
      </c>
      <c r="AY28" s="35">
        <v>0</v>
      </c>
      <c r="AZ28" s="38">
        <f t="shared" si="49"/>
        <v>51</v>
      </c>
      <c r="BA28" s="40">
        <f>VLOOKUP(AZ28,Punktezuordnung!$A$2:$B$52,2,FALSE())</f>
        <v>0</v>
      </c>
    </row>
    <row r="29" spans="1:53" x14ac:dyDescent="0.25">
      <c r="A29" s="25"/>
      <c r="B29" s="25"/>
      <c r="C29" s="25" t="str">
        <f t="shared" si="25"/>
        <v xml:space="preserve"> </v>
      </c>
      <c r="D29" s="25"/>
      <c r="E29" s="25"/>
      <c r="F29" s="25"/>
      <c r="G29" s="38" t="str">
        <f t="shared" si="26"/>
        <v/>
      </c>
      <c r="H29" s="7">
        <f>SUM(LARGE(J29:T29,{1;2;3;4;5;6;7;8}))</f>
        <v>0</v>
      </c>
      <c r="I29" s="9">
        <f t="shared" si="27"/>
        <v>0</v>
      </c>
      <c r="J29" s="6">
        <f t="shared" si="28"/>
        <v>0</v>
      </c>
      <c r="K29" s="7">
        <f t="shared" si="29"/>
        <v>0</v>
      </c>
      <c r="L29" s="6">
        <f t="shared" si="30"/>
        <v>0</v>
      </c>
      <c r="M29" s="7">
        <f t="shared" si="31"/>
        <v>0</v>
      </c>
      <c r="N29" s="30">
        <f t="shared" si="32"/>
        <v>0</v>
      </c>
      <c r="O29" s="31">
        <f t="shared" si="33"/>
        <v>0</v>
      </c>
      <c r="P29" s="8">
        <f t="shared" si="34"/>
        <v>0</v>
      </c>
      <c r="Q29" s="6">
        <f t="shared" si="35"/>
        <v>0</v>
      </c>
      <c r="R29" s="7">
        <f t="shared" si="36"/>
        <v>0</v>
      </c>
      <c r="S29" s="6">
        <f t="shared" si="37"/>
        <v>0</v>
      </c>
      <c r="T29" s="7">
        <f t="shared" si="38"/>
        <v>0</v>
      </c>
      <c r="U29" s="32">
        <v>0</v>
      </c>
      <c r="V29" s="38">
        <f t="shared" si="39"/>
        <v>51</v>
      </c>
      <c r="W29" s="7">
        <f>VLOOKUP(V29,Punktezuordnung!$A$2:$B$52,2,FALSE())</f>
        <v>0</v>
      </c>
      <c r="X29" s="33">
        <v>0</v>
      </c>
      <c r="Y29" s="38">
        <f t="shared" si="40"/>
        <v>51</v>
      </c>
      <c r="Z29" s="7">
        <f>VLOOKUP(Y29,Punktezuordnung!$A$2:$B$52,2,FALSE())</f>
        <v>0</v>
      </c>
      <c r="AA29" s="34">
        <v>100</v>
      </c>
      <c r="AB29" s="38">
        <f t="shared" si="41"/>
        <v>51</v>
      </c>
      <c r="AC29" s="7">
        <f>VLOOKUP(AB29,Punktezuordnung!$A$2:$B$52,2,FALSE())</f>
        <v>0</v>
      </c>
      <c r="AD29" s="35">
        <v>0</v>
      </c>
      <c r="AE29" s="38">
        <f t="shared" si="42"/>
        <v>51</v>
      </c>
      <c r="AF29" s="7">
        <f>VLOOKUP(AE29,Punktezuordnung!$A$2:$B$52,2,FALSE())</f>
        <v>0</v>
      </c>
      <c r="AG29" s="36">
        <v>0</v>
      </c>
      <c r="AH29" s="38">
        <f t="shared" si="43"/>
        <v>51</v>
      </c>
      <c r="AI29" s="7">
        <f>VLOOKUP(AH29,Punktezuordnung!$A$2:$B$52,2,FALSE())</f>
        <v>0</v>
      </c>
      <c r="AJ29" s="36">
        <v>0</v>
      </c>
      <c r="AK29" s="38">
        <f t="shared" si="44"/>
        <v>51</v>
      </c>
      <c r="AL29" s="7">
        <f>VLOOKUP(AK29,Punktezuordnung!$A$2:$B$52,2,FALSE())</f>
        <v>0</v>
      </c>
      <c r="AM29" s="90">
        <v>100</v>
      </c>
      <c r="AN29" s="26">
        <f t="shared" si="45"/>
        <v>51</v>
      </c>
      <c r="AO29" s="7">
        <f>VLOOKUP(AN29,Punktezuordnung!$A$2:$B$52,2,FALSE())</f>
        <v>0</v>
      </c>
      <c r="AP29" s="92">
        <v>100</v>
      </c>
      <c r="AQ29" s="38">
        <f t="shared" si="46"/>
        <v>51</v>
      </c>
      <c r="AR29" s="7">
        <f>VLOOKUP(AQ29,Punktezuordnung!$A$2:$B$52,2,FALSE())</f>
        <v>0</v>
      </c>
      <c r="AS29" s="37">
        <v>0</v>
      </c>
      <c r="AT29" s="38">
        <f t="shared" si="47"/>
        <v>51</v>
      </c>
      <c r="AU29" s="7">
        <f>VLOOKUP(AT29,Punktezuordnung!$A$2:$B$52,2,FALSE())</f>
        <v>0</v>
      </c>
      <c r="AV29" s="37">
        <v>100</v>
      </c>
      <c r="AW29" s="38">
        <f t="shared" si="48"/>
        <v>51</v>
      </c>
      <c r="AX29" s="7">
        <f>VLOOKUP(AW29,Punktezuordnung!$A$2:$B$52,2,FALSE())</f>
        <v>0</v>
      </c>
      <c r="AY29" s="35">
        <v>0</v>
      </c>
      <c r="AZ29" s="38">
        <f t="shared" si="49"/>
        <v>51</v>
      </c>
      <c r="BA29" s="40">
        <f>VLOOKUP(AZ29,Punktezuordnung!$A$2:$B$52,2,FALSE())</f>
        <v>0</v>
      </c>
    </row>
    <row r="30" spans="1:53" x14ac:dyDescent="0.25">
      <c r="A30" s="25"/>
      <c r="B30" s="25"/>
      <c r="C30" s="25" t="str">
        <f t="shared" si="25"/>
        <v xml:space="preserve"> </v>
      </c>
      <c r="D30" s="25"/>
      <c r="E30" s="25"/>
      <c r="F30" s="25"/>
      <c r="G30" s="38" t="str">
        <f t="shared" si="26"/>
        <v/>
      </c>
      <c r="H30" s="7">
        <f>SUM(LARGE(J30:T30,{1;2;3;4;5;6;7;8}))</f>
        <v>0</v>
      </c>
      <c r="I30" s="9">
        <f t="shared" si="27"/>
        <v>0</v>
      </c>
      <c r="J30" s="6">
        <f t="shared" si="28"/>
        <v>0</v>
      </c>
      <c r="K30" s="7">
        <f t="shared" si="29"/>
        <v>0</v>
      </c>
      <c r="L30" s="6">
        <f t="shared" si="30"/>
        <v>0</v>
      </c>
      <c r="M30" s="7">
        <f t="shared" si="31"/>
        <v>0</v>
      </c>
      <c r="N30" s="30">
        <f t="shared" si="32"/>
        <v>0</v>
      </c>
      <c r="O30" s="31">
        <f t="shared" si="33"/>
        <v>0</v>
      </c>
      <c r="P30" s="8">
        <f t="shared" si="34"/>
        <v>0</v>
      </c>
      <c r="Q30" s="6">
        <f t="shared" si="35"/>
        <v>0</v>
      </c>
      <c r="R30" s="7">
        <f t="shared" si="36"/>
        <v>0</v>
      </c>
      <c r="S30" s="6">
        <f t="shared" si="37"/>
        <v>0</v>
      </c>
      <c r="T30" s="7">
        <f t="shared" si="38"/>
        <v>0</v>
      </c>
      <c r="U30" s="32">
        <v>0</v>
      </c>
      <c r="V30" s="38">
        <f t="shared" si="39"/>
        <v>51</v>
      </c>
      <c r="W30" s="7">
        <f>VLOOKUP(V30,Punktezuordnung!$A$2:$B$52,2,FALSE())</f>
        <v>0</v>
      </c>
      <c r="X30" s="33">
        <v>0</v>
      </c>
      <c r="Y30" s="38">
        <f t="shared" si="40"/>
        <v>51</v>
      </c>
      <c r="Z30" s="7">
        <f>VLOOKUP(Y30,Punktezuordnung!$A$2:$B$52,2,FALSE())</f>
        <v>0</v>
      </c>
      <c r="AA30" s="34">
        <v>100</v>
      </c>
      <c r="AB30" s="38">
        <f t="shared" si="41"/>
        <v>51</v>
      </c>
      <c r="AC30" s="7">
        <f>VLOOKUP(AB30,Punktezuordnung!$A$2:$B$52,2,FALSE())</f>
        <v>0</v>
      </c>
      <c r="AD30" s="35">
        <v>0</v>
      </c>
      <c r="AE30" s="38">
        <f t="shared" si="42"/>
        <v>51</v>
      </c>
      <c r="AF30" s="7">
        <f>VLOOKUP(AE30,Punktezuordnung!$A$2:$B$52,2,FALSE())</f>
        <v>0</v>
      </c>
      <c r="AG30" s="36">
        <v>0</v>
      </c>
      <c r="AH30" s="38">
        <f t="shared" si="43"/>
        <v>51</v>
      </c>
      <c r="AI30" s="7">
        <f>VLOOKUP(AH30,Punktezuordnung!$A$2:$B$52,2,FALSE())</f>
        <v>0</v>
      </c>
      <c r="AJ30" s="36">
        <v>0</v>
      </c>
      <c r="AK30" s="38">
        <f t="shared" si="44"/>
        <v>51</v>
      </c>
      <c r="AL30" s="7">
        <f>VLOOKUP(AK30,Punktezuordnung!$A$2:$B$52,2,FALSE())</f>
        <v>0</v>
      </c>
      <c r="AM30" s="90">
        <v>100</v>
      </c>
      <c r="AN30" s="26">
        <f t="shared" si="45"/>
        <v>51</v>
      </c>
      <c r="AO30" s="7">
        <f>VLOOKUP(AN30,Punktezuordnung!$A$2:$B$52,2,FALSE())</f>
        <v>0</v>
      </c>
      <c r="AP30" s="92">
        <v>100</v>
      </c>
      <c r="AQ30" s="38">
        <f t="shared" si="46"/>
        <v>51</v>
      </c>
      <c r="AR30" s="7">
        <f>VLOOKUP(AQ30,Punktezuordnung!$A$2:$B$52,2,FALSE())</f>
        <v>0</v>
      </c>
      <c r="AS30" s="37">
        <v>0</v>
      </c>
      <c r="AT30" s="38">
        <f t="shared" si="47"/>
        <v>51</v>
      </c>
      <c r="AU30" s="7">
        <f>VLOOKUP(AT30,Punktezuordnung!$A$2:$B$52,2,FALSE())</f>
        <v>0</v>
      </c>
      <c r="AV30" s="37">
        <v>100</v>
      </c>
      <c r="AW30" s="38">
        <f t="shared" si="48"/>
        <v>51</v>
      </c>
      <c r="AX30" s="7">
        <f>VLOOKUP(AW30,Punktezuordnung!$A$2:$B$52,2,FALSE())</f>
        <v>0</v>
      </c>
      <c r="AY30" s="35">
        <v>0</v>
      </c>
      <c r="AZ30" s="38">
        <f t="shared" si="49"/>
        <v>51</v>
      </c>
      <c r="BA30" s="40">
        <f>VLOOKUP(AZ30,Punktezuordnung!$A$2:$B$52,2,FALSE())</f>
        <v>0</v>
      </c>
    </row>
    <row r="31" spans="1:53" x14ac:dyDescent="0.25">
      <c r="A31" s="25"/>
      <c r="B31" s="25"/>
      <c r="C31" s="25" t="str">
        <f t="shared" si="25"/>
        <v xml:space="preserve"> </v>
      </c>
      <c r="D31" s="25"/>
      <c r="E31" s="25"/>
      <c r="F31" s="25"/>
      <c r="G31" s="38" t="str">
        <f t="shared" si="26"/>
        <v/>
      </c>
      <c r="H31" s="7">
        <f>SUM(LARGE(J31:T31,{1;2;3;4;5;6;7;8}))</f>
        <v>0</v>
      </c>
      <c r="I31" s="9">
        <f t="shared" si="27"/>
        <v>0</v>
      </c>
      <c r="J31" s="6">
        <f t="shared" si="28"/>
        <v>0</v>
      </c>
      <c r="K31" s="7">
        <f t="shared" si="29"/>
        <v>0</v>
      </c>
      <c r="L31" s="6">
        <f t="shared" si="30"/>
        <v>0</v>
      </c>
      <c r="M31" s="7">
        <f t="shared" si="31"/>
        <v>0</v>
      </c>
      <c r="N31" s="30">
        <f t="shared" si="32"/>
        <v>0</v>
      </c>
      <c r="O31" s="31">
        <f t="shared" si="33"/>
        <v>0</v>
      </c>
      <c r="P31" s="8">
        <f t="shared" si="34"/>
        <v>0</v>
      </c>
      <c r="Q31" s="6">
        <f t="shared" si="35"/>
        <v>0</v>
      </c>
      <c r="R31" s="7">
        <f t="shared" si="36"/>
        <v>0</v>
      </c>
      <c r="S31" s="6">
        <f t="shared" si="37"/>
        <v>0</v>
      </c>
      <c r="T31" s="7">
        <f t="shared" si="38"/>
        <v>0</v>
      </c>
      <c r="U31" s="32">
        <v>0</v>
      </c>
      <c r="V31" s="38">
        <f t="shared" si="39"/>
        <v>51</v>
      </c>
      <c r="W31" s="7">
        <f>VLOOKUP(V31,Punktezuordnung!$A$2:$B$52,2,FALSE())</f>
        <v>0</v>
      </c>
      <c r="X31" s="33">
        <v>0</v>
      </c>
      <c r="Y31" s="38">
        <f t="shared" si="40"/>
        <v>51</v>
      </c>
      <c r="Z31" s="7">
        <f>VLOOKUP(Y31,Punktezuordnung!$A$2:$B$52,2,FALSE())</f>
        <v>0</v>
      </c>
      <c r="AA31" s="34">
        <v>100</v>
      </c>
      <c r="AB31" s="38">
        <f t="shared" si="41"/>
        <v>51</v>
      </c>
      <c r="AC31" s="7">
        <f>VLOOKUP(AB31,Punktezuordnung!$A$2:$B$52,2,FALSE())</f>
        <v>0</v>
      </c>
      <c r="AD31" s="35">
        <v>0</v>
      </c>
      <c r="AE31" s="38">
        <f t="shared" si="42"/>
        <v>51</v>
      </c>
      <c r="AF31" s="7">
        <f>VLOOKUP(AE31,Punktezuordnung!$A$2:$B$52,2,FALSE())</f>
        <v>0</v>
      </c>
      <c r="AG31" s="36">
        <v>0</v>
      </c>
      <c r="AH31" s="38">
        <f t="shared" si="43"/>
        <v>51</v>
      </c>
      <c r="AI31" s="7">
        <f>VLOOKUP(AH31,Punktezuordnung!$A$2:$B$52,2,FALSE())</f>
        <v>0</v>
      </c>
      <c r="AJ31" s="36">
        <v>0</v>
      </c>
      <c r="AK31" s="38">
        <f t="shared" si="44"/>
        <v>51</v>
      </c>
      <c r="AL31" s="7">
        <f>VLOOKUP(AK31,Punktezuordnung!$A$2:$B$52,2,FALSE())</f>
        <v>0</v>
      </c>
      <c r="AM31" s="90">
        <v>100</v>
      </c>
      <c r="AN31" s="26">
        <f t="shared" si="45"/>
        <v>51</v>
      </c>
      <c r="AO31" s="7">
        <f>VLOOKUP(AN31,Punktezuordnung!$A$2:$B$52,2,FALSE())</f>
        <v>0</v>
      </c>
      <c r="AP31" s="92">
        <v>100</v>
      </c>
      <c r="AQ31" s="38">
        <f t="shared" si="46"/>
        <v>51</v>
      </c>
      <c r="AR31" s="7">
        <f>VLOOKUP(AQ31,Punktezuordnung!$A$2:$B$52,2,FALSE())</f>
        <v>0</v>
      </c>
      <c r="AS31" s="37">
        <v>0</v>
      </c>
      <c r="AT31" s="38">
        <f t="shared" si="47"/>
        <v>51</v>
      </c>
      <c r="AU31" s="7">
        <f>VLOOKUP(AT31,Punktezuordnung!$A$2:$B$52,2,FALSE())</f>
        <v>0</v>
      </c>
      <c r="AV31" s="37">
        <v>100</v>
      </c>
      <c r="AW31" s="38">
        <f t="shared" si="48"/>
        <v>51</v>
      </c>
      <c r="AX31" s="7">
        <f>VLOOKUP(AW31,Punktezuordnung!$A$2:$B$52,2,FALSE())</f>
        <v>0</v>
      </c>
      <c r="AY31" s="35">
        <v>0</v>
      </c>
      <c r="AZ31" s="38">
        <f t="shared" si="49"/>
        <v>51</v>
      </c>
      <c r="BA31" s="40">
        <f>VLOOKUP(AZ31,Punktezuordnung!$A$2:$B$52,2,FALSE())</f>
        <v>0</v>
      </c>
    </row>
    <row r="32" spans="1:53" x14ac:dyDescent="0.25">
      <c r="A32" s="25"/>
      <c r="B32" s="25"/>
      <c r="C32" s="25" t="str">
        <f t="shared" si="25"/>
        <v xml:space="preserve"> </v>
      </c>
      <c r="D32" s="25"/>
      <c r="E32" s="25"/>
      <c r="F32" s="25"/>
      <c r="G32" s="38" t="str">
        <f t="shared" si="26"/>
        <v/>
      </c>
      <c r="H32" s="7">
        <f>SUM(LARGE(J32:T32,{1;2;3;4;5;6;7;8}))</f>
        <v>0</v>
      </c>
      <c r="I32" s="9">
        <f t="shared" si="27"/>
        <v>0</v>
      </c>
      <c r="J32" s="6">
        <f t="shared" si="28"/>
        <v>0</v>
      </c>
      <c r="K32" s="7">
        <f t="shared" si="29"/>
        <v>0</v>
      </c>
      <c r="L32" s="6">
        <f t="shared" si="30"/>
        <v>0</v>
      </c>
      <c r="M32" s="7">
        <f t="shared" si="31"/>
        <v>0</v>
      </c>
      <c r="N32" s="30">
        <f t="shared" si="32"/>
        <v>0</v>
      </c>
      <c r="O32" s="31">
        <f t="shared" si="33"/>
        <v>0</v>
      </c>
      <c r="P32" s="8">
        <f t="shared" si="34"/>
        <v>0</v>
      </c>
      <c r="Q32" s="6">
        <f t="shared" si="35"/>
        <v>0</v>
      </c>
      <c r="R32" s="7">
        <f t="shared" si="36"/>
        <v>0</v>
      </c>
      <c r="S32" s="6">
        <f t="shared" si="37"/>
        <v>0</v>
      </c>
      <c r="T32" s="7">
        <f t="shared" si="38"/>
        <v>0</v>
      </c>
      <c r="U32" s="32">
        <v>0</v>
      </c>
      <c r="V32" s="38">
        <f t="shared" si="39"/>
        <v>51</v>
      </c>
      <c r="W32" s="7">
        <f>VLOOKUP(V32,Punktezuordnung!$A$2:$B$52,2,FALSE())</f>
        <v>0</v>
      </c>
      <c r="X32" s="33">
        <v>0</v>
      </c>
      <c r="Y32" s="38">
        <f t="shared" si="40"/>
        <v>51</v>
      </c>
      <c r="Z32" s="7">
        <f>VLOOKUP(Y32,Punktezuordnung!$A$2:$B$52,2,FALSE())</f>
        <v>0</v>
      </c>
      <c r="AA32" s="34">
        <v>100</v>
      </c>
      <c r="AB32" s="38">
        <f t="shared" si="41"/>
        <v>51</v>
      </c>
      <c r="AC32" s="7">
        <f>VLOOKUP(AB32,Punktezuordnung!$A$2:$B$52,2,FALSE())</f>
        <v>0</v>
      </c>
      <c r="AD32" s="35">
        <v>0</v>
      </c>
      <c r="AE32" s="38">
        <f t="shared" si="42"/>
        <v>51</v>
      </c>
      <c r="AF32" s="7">
        <f>VLOOKUP(AE32,Punktezuordnung!$A$2:$B$52,2,FALSE())</f>
        <v>0</v>
      </c>
      <c r="AG32" s="36">
        <v>0</v>
      </c>
      <c r="AH32" s="38">
        <f t="shared" si="43"/>
        <v>51</v>
      </c>
      <c r="AI32" s="7">
        <f>VLOOKUP(AH32,Punktezuordnung!$A$2:$B$52,2,FALSE())</f>
        <v>0</v>
      </c>
      <c r="AJ32" s="36">
        <v>0</v>
      </c>
      <c r="AK32" s="38">
        <f t="shared" si="44"/>
        <v>51</v>
      </c>
      <c r="AL32" s="7">
        <f>VLOOKUP(AK32,Punktezuordnung!$A$2:$B$52,2,FALSE())</f>
        <v>0</v>
      </c>
      <c r="AM32" s="90">
        <v>100</v>
      </c>
      <c r="AN32" s="26">
        <f t="shared" si="45"/>
        <v>51</v>
      </c>
      <c r="AO32" s="7">
        <f>VLOOKUP(AN32,Punktezuordnung!$A$2:$B$52,2,FALSE())</f>
        <v>0</v>
      </c>
      <c r="AP32" s="92">
        <v>100</v>
      </c>
      <c r="AQ32" s="38">
        <f t="shared" si="46"/>
        <v>51</v>
      </c>
      <c r="AR32" s="7">
        <f>VLOOKUP(AQ32,Punktezuordnung!$A$2:$B$52,2,FALSE())</f>
        <v>0</v>
      </c>
      <c r="AS32" s="37">
        <v>0</v>
      </c>
      <c r="AT32" s="38">
        <f t="shared" si="47"/>
        <v>51</v>
      </c>
      <c r="AU32" s="7">
        <f>VLOOKUP(AT32,Punktezuordnung!$A$2:$B$52,2,FALSE())</f>
        <v>0</v>
      </c>
      <c r="AV32" s="37">
        <v>100</v>
      </c>
      <c r="AW32" s="38">
        <f t="shared" si="48"/>
        <v>51</v>
      </c>
      <c r="AX32" s="7">
        <f>VLOOKUP(AW32,Punktezuordnung!$A$2:$B$52,2,FALSE())</f>
        <v>0</v>
      </c>
      <c r="AY32" s="35">
        <v>0</v>
      </c>
      <c r="AZ32" s="38">
        <f t="shared" si="49"/>
        <v>51</v>
      </c>
      <c r="BA32" s="40">
        <f>VLOOKUP(AZ32,Punktezuordnung!$A$2:$B$52,2,FALSE())</f>
        <v>0</v>
      </c>
    </row>
    <row r="33" spans="24:49" x14ac:dyDescent="0.25">
      <c r="X33" s="41"/>
      <c r="AW33" s="42"/>
    </row>
  </sheetData>
  <sheetProtection sheet="1" objects="1" scenarios="1"/>
  <sortState ref="A4:BA16">
    <sortCondition ref="G4:G16"/>
  </sortState>
  <pageMargins left="0.7" right="0.7" top="0.78749999999999998" bottom="0.78749999999999998" header="0.511811023622047" footer="0.511811023622047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2" sqref="G2"/>
    </sheetView>
  </sheetViews>
  <sheetFormatPr baseColWidth="10" defaultRowHeight="15" x14ac:dyDescent="0.25"/>
  <cols>
    <col min="3" max="3" width="19" customWidth="1"/>
    <col min="7" max="7" width="17.140625" customWidth="1"/>
  </cols>
  <sheetData>
    <row r="1" spans="1:7" x14ac:dyDescent="0.25">
      <c r="A1" t="s">
        <v>401</v>
      </c>
    </row>
    <row r="2" spans="1:7" x14ac:dyDescent="0.25">
      <c r="A2" t="s">
        <v>47</v>
      </c>
      <c r="B2" t="s">
        <v>46</v>
      </c>
      <c r="C2" t="str">
        <f t="shared" ref="C2:C31" si="0">B2&amp;" "&amp;A2</f>
        <v>Jonathan Fischer</v>
      </c>
      <c r="D2" t="s">
        <v>35</v>
      </c>
      <c r="E2">
        <v>2012</v>
      </c>
      <c r="F2">
        <v>8.0500000000000007</v>
      </c>
      <c r="G2" t="str">
        <f>VLOOKUP(C2,Teilnehmer!$A$1:$A$200,1,FALSE)</f>
        <v>Jonathan Fischer</v>
      </c>
    </row>
    <row r="3" spans="1:7" x14ac:dyDescent="0.25">
      <c r="A3" t="s">
        <v>34</v>
      </c>
      <c r="B3" t="s">
        <v>33</v>
      </c>
      <c r="C3" t="str">
        <f t="shared" si="0"/>
        <v>Hannes Pfanschilling</v>
      </c>
      <c r="D3" t="s">
        <v>35</v>
      </c>
      <c r="E3">
        <v>2012</v>
      </c>
      <c r="F3">
        <v>8.1999999999999993</v>
      </c>
      <c r="G3" t="str">
        <f>VLOOKUP(C3,Teilnehmer!$A$1:$A$200,1,FALSE)</f>
        <v>Hannes Pfanschilling</v>
      </c>
    </row>
    <row r="4" spans="1:7" x14ac:dyDescent="0.25">
      <c r="A4" t="s">
        <v>50</v>
      </c>
      <c r="B4" t="s">
        <v>49</v>
      </c>
      <c r="C4" t="str">
        <f t="shared" si="0"/>
        <v>Tom Abeska</v>
      </c>
      <c r="D4" t="s">
        <v>35</v>
      </c>
      <c r="E4">
        <v>2012</v>
      </c>
      <c r="F4">
        <v>8.7100000000000009</v>
      </c>
      <c r="G4" t="str">
        <f>VLOOKUP(C4,Teilnehmer!$A$1:$A$200,1,FALSE)</f>
        <v>Tom Abeska</v>
      </c>
    </row>
    <row r="5" spans="1:7" x14ac:dyDescent="0.25">
      <c r="A5" t="s">
        <v>45</v>
      </c>
      <c r="B5" t="s">
        <v>44</v>
      </c>
      <c r="C5" t="str">
        <f t="shared" si="0"/>
        <v>Georg Wamser</v>
      </c>
      <c r="D5" t="s">
        <v>35</v>
      </c>
      <c r="E5">
        <v>2012</v>
      </c>
      <c r="F5">
        <v>9.1300000000000008</v>
      </c>
      <c r="G5" t="str">
        <f>VLOOKUP(C5,Teilnehmer!$A$1:$A$200,1,FALSE)</f>
        <v>Georg Wamser</v>
      </c>
    </row>
    <row r="6" spans="1:7" x14ac:dyDescent="0.25">
      <c r="A6" t="s">
        <v>285</v>
      </c>
      <c r="B6" t="s">
        <v>284</v>
      </c>
      <c r="C6" t="str">
        <f t="shared" si="0"/>
        <v>Jakob Hewig</v>
      </c>
      <c r="D6" t="s">
        <v>35</v>
      </c>
      <c r="E6">
        <v>2012</v>
      </c>
      <c r="F6">
        <v>9.2899999999999991</v>
      </c>
      <c r="G6" t="str">
        <f>VLOOKUP(C6,Teilnehmer!$A$1:$A$200,1,FALSE)</f>
        <v>Jakob Hewig</v>
      </c>
    </row>
    <row r="7" spans="1:7" x14ac:dyDescent="0.25">
      <c r="A7" t="s">
        <v>99</v>
      </c>
      <c r="B7" t="s">
        <v>98</v>
      </c>
      <c r="C7" t="str">
        <f t="shared" si="0"/>
        <v>Marit Stock</v>
      </c>
      <c r="D7" t="s">
        <v>78</v>
      </c>
      <c r="E7">
        <v>2012</v>
      </c>
      <c r="F7">
        <v>7.92</v>
      </c>
      <c r="G7" t="str">
        <f>VLOOKUP(C7,Teilnehmer!$A$1:$A$200,1,FALSE)</f>
        <v>Marit Stock</v>
      </c>
    </row>
    <row r="8" spans="1:7" x14ac:dyDescent="0.25">
      <c r="A8" t="s">
        <v>77</v>
      </c>
      <c r="B8" t="s">
        <v>76</v>
      </c>
      <c r="C8" t="str">
        <f t="shared" si="0"/>
        <v>Luisa Wirth</v>
      </c>
      <c r="D8" t="s">
        <v>78</v>
      </c>
      <c r="E8">
        <v>2012</v>
      </c>
      <c r="F8">
        <v>8.08</v>
      </c>
      <c r="G8" t="str">
        <f>VLOOKUP(C8,Teilnehmer!$A$1:$A$200,1,FALSE)</f>
        <v>Luisa Wirth</v>
      </c>
    </row>
    <row r="9" spans="1:7" x14ac:dyDescent="0.25">
      <c r="A9" t="s">
        <v>80</v>
      </c>
      <c r="B9" t="s">
        <v>79</v>
      </c>
      <c r="C9" t="str">
        <f t="shared" si="0"/>
        <v>Fine Hahn</v>
      </c>
      <c r="D9" t="s">
        <v>78</v>
      </c>
      <c r="E9">
        <v>2012</v>
      </c>
      <c r="F9">
        <v>8.5500000000000007</v>
      </c>
      <c r="G9" t="str">
        <f>VLOOKUP(C9,Teilnehmer!$A$1:$A$200,1,FALSE)</f>
        <v>Fine Hahn</v>
      </c>
    </row>
    <row r="10" spans="1:7" x14ac:dyDescent="0.25">
      <c r="A10" t="s">
        <v>89</v>
      </c>
      <c r="B10" t="s">
        <v>88</v>
      </c>
      <c r="C10" t="str">
        <f t="shared" si="0"/>
        <v>Mia Weppler</v>
      </c>
      <c r="D10" t="s">
        <v>78</v>
      </c>
      <c r="E10">
        <v>2012</v>
      </c>
      <c r="F10">
        <v>9.17</v>
      </c>
      <c r="G10" t="str">
        <f>VLOOKUP(C10,Teilnehmer!$A$1:$A$200,1,FALSE)</f>
        <v>Mia Weppler</v>
      </c>
    </row>
    <row r="11" spans="1:7" x14ac:dyDescent="0.25">
      <c r="A11" t="s">
        <v>91</v>
      </c>
      <c r="B11" t="s">
        <v>90</v>
      </c>
      <c r="C11" t="str">
        <f t="shared" si="0"/>
        <v>Martha Wahl</v>
      </c>
      <c r="D11" t="s">
        <v>78</v>
      </c>
      <c r="E11">
        <v>2012</v>
      </c>
      <c r="F11">
        <v>9.4700000000000006</v>
      </c>
      <c r="G11" t="str">
        <f>VLOOKUP(C11,Teilnehmer!$A$1:$A$200,1,FALSE)</f>
        <v>Martha Wahl</v>
      </c>
    </row>
    <row r="12" spans="1:7" x14ac:dyDescent="0.25">
      <c r="A12" t="s">
        <v>82</v>
      </c>
      <c r="B12" t="s">
        <v>81</v>
      </c>
      <c r="C12" t="str">
        <f t="shared" si="0"/>
        <v>Lina Röhrdanz</v>
      </c>
      <c r="D12" t="s">
        <v>78</v>
      </c>
      <c r="E12">
        <v>2012</v>
      </c>
      <c r="F12">
        <v>9.7200000000000006</v>
      </c>
      <c r="G12" t="str">
        <f>VLOOKUP(C12,Teilnehmer!$A$1:$A$200,1,FALSE)</f>
        <v>Lina Röhrdanz</v>
      </c>
    </row>
    <row r="13" spans="1:7" x14ac:dyDescent="0.25">
      <c r="A13" t="s">
        <v>94</v>
      </c>
      <c r="B13" t="s">
        <v>93</v>
      </c>
      <c r="C13" t="str">
        <f t="shared" si="0"/>
        <v>Emily Österreich</v>
      </c>
      <c r="D13" t="s">
        <v>78</v>
      </c>
      <c r="E13">
        <v>2012</v>
      </c>
      <c r="F13">
        <v>10.4</v>
      </c>
      <c r="G13" t="str">
        <f>VLOOKUP(C13,Teilnehmer!$A$1:$A$200,1,FALSE)</f>
        <v>Emily Österreich</v>
      </c>
    </row>
    <row r="14" spans="1:7" x14ac:dyDescent="0.25">
      <c r="A14" t="s">
        <v>85</v>
      </c>
      <c r="B14" t="s">
        <v>84</v>
      </c>
      <c r="C14" t="str">
        <f t="shared" si="0"/>
        <v>Clara Kirchner</v>
      </c>
      <c r="D14" t="s">
        <v>78</v>
      </c>
      <c r="E14">
        <v>2012</v>
      </c>
      <c r="F14">
        <v>10.99</v>
      </c>
      <c r="G14" t="str">
        <f>VLOOKUP(C14,Teilnehmer!$A$1:$A$200,1,FALSE)</f>
        <v>Clara Kirchner</v>
      </c>
    </row>
    <row r="15" spans="1:7" x14ac:dyDescent="0.25">
      <c r="A15" t="s">
        <v>63</v>
      </c>
      <c r="B15" t="s">
        <v>62</v>
      </c>
      <c r="C15" t="str">
        <f t="shared" si="0"/>
        <v>Elias Schwan</v>
      </c>
      <c r="D15" t="s">
        <v>35</v>
      </c>
      <c r="E15">
        <v>2013</v>
      </c>
      <c r="F15">
        <v>7.96</v>
      </c>
      <c r="G15" t="str">
        <f>VLOOKUP(C15,Teilnehmer!$A$1:$A$200,1,FALSE)</f>
        <v>Elias Schwan</v>
      </c>
    </row>
    <row r="16" spans="1:7" x14ac:dyDescent="0.25">
      <c r="A16" t="s">
        <v>61</v>
      </c>
      <c r="B16" t="s">
        <v>60</v>
      </c>
      <c r="C16" t="str">
        <f t="shared" si="0"/>
        <v>Linus Penrod</v>
      </c>
      <c r="D16" t="s">
        <v>35</v>
      </c>
      <c r="E16">
        <v>2013</v>
      </c>
      <c r="F16">
        <v>8.4600000000000009</v>
      </c>
      <c r="G16" t="str">
        <f>VLOOKUP(C16,Teilnehmer!$A$1:$A$200,1,FALSE)</f>
        <v>Linus Penrod</v>
      </c>
    </row>
    <row r="17" spans="1:7" x14ac:dyDescent="0.25">
      <c r="A17" t="s">
        <v>65</v>
      </c>
      <c r="B17" t="s">
        <v>64</v>
      </c>
      <c r="C17" t="str">
        <f t="shared" si="0"/>
        <v>Stas Lachenmaier</v>
      </c>
      <c r="D17" t="s">
        <v>35</v>
      </c>
      <c r="E17">
        <v>2013</v>
      </c>
      <c r="F17">
        <v>8.7799999999999994</v>
      </c>
      <c r="G17" t="str">
        <f>VLOOKUP(C17,Teilnehmer!$A$1:$A$200,1,FALSE)</f>
        <v>Stas Lachenmaier</v>
      </c>
    </row>
    <row r="18" spans="1:7" x14ac:dyDescent="0.25">
      <c r="A18" t="s">
        <v>69</v>
      </c>
      <c r="B18" t="s">
        <v>68</v>
      </c>
      <c r="C18" t="str">
        <f t="shared" si="0"/>
        <v>Tim Wagner</v>
      </c>
      <c r="D18" t="s">
        <v>35</v>
      </c>
      <c r="E18">
        <v>2013</v>
      </c>
      <c r="F18">
        <v>8.94</v>
      </c>
      <c r="G18" t="str">
        <f>VLOOKUP(C18,Teilnehmer!$A$1:$A$200,1,FALSE)</f>
        <v>Tim Wagner</v>
      </c>
    </row>
    <row r="19" spans="1:7" x14ac:dyDescent="0.25">
      <c r="A19" t="s">
        <v>67</v>
      </c>
      <c r="B19" t="s">
        <v>66</v>
      </c>
      <c r="C19" t="str">
        <f t="shared" si="0"/>
        <v>Bjarne Lang</v>
      </c>
      <c r="D19" t="s">
        <v>35</v>
      </c>
      <c r="E19">
        <v>2013</v>
      </c>
      <c r="F19">
        <v>8.9600000000000009</v>
      </c>
      <c r="G19" t="str">
        <f>VLOOKUP(C19,Teilnehmer!$A$1:$A$200,1,FALSE)</f>
        <v>Bjarne Lang</v>
      </c>
    </row>
    <row r="20" spans="1:7" x14ac:dyDescent="0.25">
      <c r="A20" t="s">
        <v>70</v>
      </c>
      <c r="B20" t="s">
        <v>53</v>
      </c>
      <c r="C20" t="str">
        <f t="shared" si="0"/>
        <v>Leon Büchner</v>
      </c>
      <c r="D20" t="s">
        <v>35</v>
      </c>
      <c r="E20">
        <v>2013</v>
      </c>
      <c r="F20">
        <v>9.19</v>
      </c>
      <c r="G20" t="str">
        <f>VLOOKUP(C20,Teilnehmer!$A$1:$A$200,1,FALSE)</f>
        <v>Leon Büchner</v>
      </c>
    </row>
    <row r="21" spans="1:7" x14ac:dyDescent="0.25">
      <c r="A21" t="s">
        <v>117</v>
      </c>
      <c r="B21" t="s">
        <v>116</v>
      </c>
      <c r="C21" t="str">
        <f t="shared" si="0"/>
        <v>Neah Wagenführ</v>
      </c>
      <c r="D21" t="s">
        <v>78</v>
      </c>
      <c r="E21">
        <v>2013</v>
      </c>
      <c r="F21">
        <v>8.19</v>
      </c>
      <c r="G21" t="str">
        <f>VLOOKUP(C21,Teilnehmer!$A$1:$A$200,1,FALSE)</f>
        <v>Neah Wagenführ</v>
      </c>
    </row>
    <row r="22" spans="1:7" x14ac:dyDescent="0.25">
      <c r="A22" t="s">
        <v>268</v>
      </c>
      <c r="B22" t="s">
        <v>402</v>
      </c>
      <c r="C22" t="str">
        <f t="shared" si="0"/>
        <v>Jonne Zimmermann</v>
      </c>
      <c r="D22" t="s">
        <v>78</v>
      </c>
      <c r="E22">
        <v>2013</v>
      </c>
      <c r="F22">
        <v>8.1999999999999993</v>
      </c>
      <c r="G22" t="str">
        <f>VLOOKUP(C22,Teilnehmer!$A$1:$A$200,1,FALSE)</f>
        <v>Jonne Zimmermann</v>
      </c>
    </row>
    <row r="23" spans="1:7" x14ac:dyDescent="0.25">
      <c r="A23" t="s">
        <v>120</v>
      </c>
      <c r="B23" t="s">
        <v>119</v>
      </c>
      <c r="C23" t="str">
        <f t="shared" si="0"/>
        <v>Malia Staab</v>
      </c>
      <c r="D23" t="s">
        <v>78</v>
      </c>
      <c r="E23">
        <v>2013</v>
      </c>
      <c r="F23">
        <v>8.59</v>
      </c>
      <c r="G23" t="str">
        <f>VLOOKUP(C23,Teilnehmer!$A$1:$A$200,1,FALSE)</f>
        <v>Malia Staab</v>
      </c>
    </row>
    <row r="24" spans="1:7" x14ac:dyDescent="0.25">
      <c r="A24" t="s">
        <v>122</v>
      </c>
      <c r="B24" t="s">
        <v>121</v>
      </c>
      <c r="C24" t="str">
        <f t="shared" si="0"/>
        <v>Lea Dostal</v>
      </c>
      <c r="D24" t="s">
        <v>78</v>
      </c>
      <c r="E24">
        <v>2013</v>
      </c>
      <c r="F24">
        <v>8.67</v>
      </c>
      <c r="G24" t="str">
        <f>VLOOKUP(C24,Teilnehmer!$A$1:$A$200,1,FALSE)</f>
        <v>Lea Dostal</v>
      </c>
    </row>
    <row r="25" spans="1:7" x14ac:dyDescent="0.25">
      <c r="A25" t="s">
        <v>403</v>
      </c>
      <c r="B25" t="s">
        <v>123</v>
      </c>
      <c r="C25" t="str">
        <f t="shared" si="0"/>
        <v>Enny Reitz</v>
      </c>
      <c r="D25" t="s">
        <v>78</v>
      </c>
      <c r="E25">
        <v>2013</v>
      </c>
      <c r="F25">
        <v>8.86</v>
      </c>
      <c r="G25" t="str">
        <f>VLOOKUP(C25,Teilnehmer!$A$1:$A$200,1,FALSE)</f>
        <v>Enny Reitz</v>
      </c>
    </row>
    <row r="26" spans="1:7" x14ac:dyDescent="0.25">
      <c r="A26" t="s">
        <v>37</v>
      </c>
      <c r="B26" t="s">
        <v>128</v>
      </c>
      <c r="C26" t="str">
        <f t="shared" si="0"/>
        <v>Marie Fritz</v>
      </c>
      <c r="D26" t="s">
        <v>78</v>
      </c>
      <c r="E26">
        <v>2013</v>
      </c>
      <c r="F26">
        <v>9.1</v>
      </c>
      <c r="G26" t="str">
        <f>VLOOKUP(C26,Teilnehmer!$A$1:$A$200,1,FALSE)</f>
        <v>Marie Fritz</v>
      </c>
    </row>
    <row r="27" spans="1:7" x14ac:dyDescent="0.25">
      <c r="A27" t="s">
        <v>130</v>
      </c>
      <c r="B27" t="s">
        <v>129</v>
      </c>
      <c r="C27" t="str">
        <f t="shared" si="0"/>
        <v>Emilia Bremer</v>
      </c>
      <c r="D27" t="s">
        <v>78</v>
      </c>
      <c r="E27">
        <v>2013</v>
      </c>
      <c r="F27">
        <v>9.35</v>
      </c>
      <c r="G27" t="str">
        <f>VLOOKUP(C27,Teilnehmer!$A$1:$A$200,1,FALSE)</f>
        <v>Emilia Bremer</v>
      </c>
    </row>
    <row r="28" spans="1:7" x14ac:dyDescent="0.25">
      <c r="A28" t="s">
        <v>137</v>
      </c>
      <c r="B28" t="s">
        <v>136</v>
      </c>
      <c r="C28" t="str">
        <f t="shared" si="0"/>
        <v>Amelie Thalmann</v>
      </c>
      <c r="D28" t="s">
        <v>78</v>
      </c>
      <c r="E28">
        <v>2013</v>
      </c>
      <c r="F28">
        <v>9.81</v>
      </c>
      <c r="G28" t="str">
        <f>VLOOKUP(C28,Teilnehmer!$A$1:$A$200,1,FALSE)</f>
        <v>Amelie Thalmann</v>
      </c>
    </row>
    <row r="29" spans="1:7" x14ac:dyDescent="0.25">
      <c r="A29" t="s">
        <v>404</v>
      </c>
      <c r="B29" t="s">
        <v>255</v>
      </c>
      <c r="C29" t="str">
        <f t="shared" si="0"/>
        <v>Leonie Kroll</v>
      </c>
      <c r="D29" t="s">
        <v>78</v>
      </c>
      <c r="E29">
        <v>2013</v>
      </c>
      <c r="F29">
        <v>9.82</v>
      </c>
      <c r="G29" t="str">
        <f>VLOOKUP(C29,Teilnehmer!$A$1:$A$200,1,FALSE)</f>
        <v>Leonie Kroll</v>
      </c>
    </row>
    <row r="30" spans="1:7" x14ac:dyDescent="0.25">
      <c r="A30" t="s">
        <v>135</v>
      </c>
      <c r="B30" t="s">
        <v>134</v>
      </c>
      <c r="C30" t="str">
        <f t="shared" si="0"/>
        <v>Frieda Dörr</v>
      </c>
      <c r="D30" t="s">
        <v>78</v>
      </c>
      <c r="E30">
        <v>2013</v>
      </c>
      <c r="F30">
        <v>11.03</v>
      </c>
      <c r="G30" t="str">
        <f>VLOOKUP(C30,Teilnehmer!$A$1:$A$200,1,FALSE)</f>
        <v>Frieda Dörr</v>
      </c>
    </row>
    <row r="31" spans="1:7" x14ac:dyDescent="0.25">
      <c r="A31" t="s">
        <v>133</v>
      </c>
      <c r="B31" t="s">
        <v>132</v>
      </c>
      <c r="C31" t="str">
        <f t="shared" si="0"/>
        <v>Emma Mehler</v>
      </c>
      <c r="D31" t="s">
        <v>78</v>
      </c>
      <c r="E31">
        <v>2013</v>
      </c>
      <c r="F31">
        <v>11.03</v>
      </c>
      <c r="G31" t="str">
        <f>VLOOKUP(C31,Teilnehmer!$A$1:$A$200,1,FALSE)</f>
        <v>Emma Mehler</v>
      </c>
    </row>
  </sheetData>
  <autoFilter ref="A1:F31"/>
  <sortState ref="A2:F31">
    <sortCondition ref="E2:E31"/>
    <sortCondition ref="D2:D31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A2" sqref="A2:G31"/>
    </sheetView>
  </sheetViews>
  <sheetFormatPr baseColWidth="10" defaultRowHeight="15" x14ac:dyDescent="0.25"/>
  <cols>
    <col min="3" max="3" width="17.5703125" customWidth="1"/>
  </cols>
  <sheetData>
    <row r="1" spans="1:7" x14ac:dyDescent="0.25">
      <c r="A1" t="s">
        <v>405</v>
      </c>
      <c r="F1" t="s">
        <v>155</v>
      </c>
    </row>
    <row r="2" spans="1:7" x14ac:dyDescent="0.25">
      <c r="A2" t="s">
        <v>50</v>
      </c>
      <c r="B2" t="s">
        <v>49</v>
      </c>
      <c r="C2" t="str">
        <f t="shared" ref="C2:C31" si="0">B2&amp;" "&amp;A2</f>
        <v>Tom Abeska</v>
      </c>
      <c r="D2" t="s">
        <v>35</v>
      </c>
      <c r="E2">
        <v>2012</v>
      </c>
      <c r="F2">
        <f t="shared" ref="F2:F31" si="1">MOD(ROW(),2)</f>
        <v>0</v>
      </c>
      <c r="G2">
        <v>1.1499999999999999</v>
      </c>
    </row>
    <row r="3" spans="1:7" x14ac:dyDescent="0.25">
      <c r="A3" t="s">
        <v>47</v>
      </c>
      <c r="B3" t="s">
        <v>46</v>
      </c>
      <c r="C3" t="str">
        <f t="shared" si="0"/>
        <v>Jonathan Fischer</v>
      </c>
      <c r="D3" t="s">
        <v>35</v>
      </c>
      <c r="E3">
        <v>2012</v>
      </c>
      <c r="F3">
        <f t="shared" si="1"/>
        <v>1</v>
      </c>
      <c r="G3">
        <v>1.1000000000000001</v>
      </c>
    </row>
    <row r="4" spans="1:7" x14ac:dyDescent="0.25">
      <c r="A4" t="s">
        <v>34</v>
      </c>
      <c r="B4" t="s">
        <v>33</v>
      </c>
      <c r="C4" t="str">
        <f t="shared" si="0"/>
        <v>Hannes Pfanschilling</v>
      </c>
      <c r="D4" t="s">
        <v>35</v>
      </c>
      <c r="E4">
        <v>2012</v>
      </c>
      <c r="F4">
        <f t="shared" si="1"/>
        <v>0</v>
      </c>
      <c r="G4">
        <v>1.05</v>
      </c>
    </row>
    <row r="5" spans="1:7" x14ac:dyDescent="0.25">
      <c r="A5" t="s">
        <v>285</v>
      </c>
      <c r="B5" t="s">
        <v>284</v>
      </c>
      <c r="C5" t="str">
        <f t="shared" si="0"/>
        <v>Jakob Hewig</v>
      </c>
      <c r="D5" t="s">
        <v>35</v>
      </c>
      <c r="E5">
        <v>2012</v>
      </c>
      <c r="F5">
        <f t="shared" si="1"/>
        <v>1</v>
      </c>
      <c r="G5">
        <v>1</v>
      </c>
    </row>
    <row r="6" spans="1:7" x14ac:dyDescent="0.25">
      <c r="A6" t="s">
        <v>45</v>
      </c>
      <c r="B6" t="s">
        <v>44</v>
      </c>
      <c r="C6" t="str">
        <f t="shared" si="0"/>
        <v>Georg Wamser</v>
      </c>
      <c r="D6" t="s">
        <v>35</v>
      </c>
      <c r="E6">
        <v>2012</v>
      </c>
      <c r="F6">
        <f t="shared" si="1"/>
        <v>0</v>
      </c>
      <c r="G6">
        <v>0.85</v>
      </c>
    </row>
    <row r="7" spans="1:7" x14ac:dyDescent="0.25">
      <c r="A7" t="s">
        <v>99</v>
      </c>
      <c r="B7" t="s">
        <v>98</v>
      </c>
      <c r="C7" t="str">
        <f t="shared" si="0"/>
        <v>Marit Stock</v>
      </c>
      <c r="D7" t="s">
        <v>78</v>
      </c>
      <c r="E7">
        <v>2012</v>
      </c>
      <c r="F7">
        <f t="shared" si="1"/>
        <v>1</v>
      </c>
      <c r="G7">
        <v>1.1499999999999999</v>
      </c>
    </row>
    <row r="8" spans="1:7" x14ac:dyDescent="0.25">
      <c r="A8" t="s">
        <v>80</v>
      </c>
      <c r="B8" t="s">
        <v>79</v>
      </c>
      <c r="C8" t="str">
        <f t="shared" si="0"/>
        <v>Fine Hahn</v>
      </c>
      <c r="D8" t="s">
        <v>78</v>
      </c>
      <c r="E8">
        <v>2012</v>
      </c>
      <c r="F8">
        <f t="shared" si="1"/>
        <v>0</v>
      </c>
      <c r="G8">
        <v>1.1499999999999999</v>
      </c>
    </row>
    <row r="9" spans="1:7" x14ac:dyDescent="0.25">
      <c r="A9" t="s">
        <v>77</v>
      </c>
      <c r="B9" t="s">
        <v>76</v>
      </c>
      <c r="C9" t="str">
        <f t="shared" si="0"/>
        <v>Luisa Wirth</v>
      </c>
      <c r="D9" t="s">
        <v>78</v>
      </c>
      <c r="E9">
        <v>2012</v>
      </c>
      <c r="F9">
        <f t="shared" si="1"/>
        <v>1</v>
      </c>
      <c r="G9">
        <v>1.1499999999999999</v>
      </c>
    </row>
    <row r="10" spans="1:7" x14ac:dyDescent="0.25">
      <c r="A10" t="s">
        <v>82</v>
      </c>
      <c r="B10" t="s">
        <v>81</v>
      </c>
      <c r="C10" t="str">
        <f t="shared" si="0"/>
        <v>Lina Röhrdanz</v>
      </c>
      <c r="D10" t="s">
        <v>78</v>
      </c>
      <c r="E10">
        <v>2012</v>
      </c>
      <c r="F10">
        <f t="shared" si="1"/>
        <v>0</v>
      </c>
      <c r="G10">
        <v>1.1000000000000001</v>
      </c>
    </row>
    <row r="11" spans="1:7" x14ac:dyDescent="0.25">
      <c r="A11" t="s">
        <v>89</v>
      </c>
      <c r="B11" t="s">
        <v>88</v>
      </c>
      <c r="C11" t="str">
        <f t="shared" si="0"/>
        <v>Mia Weppler</v>
      </c>
      <c r="D11" t="s">
        <v>78</v>
      </c>
      <c r="E11">
        <v>2012</v>
      </c>
      <c r="F11">
        <f t="shared" si="1"/>
        <v>1</v>
      </c>
      <c r="G11">
        <v>1</v>
      </c>
    </row>
    <row r="12" spans="1:7" x14ac:dyDescent="0.25">
      <c r="A12" t="s">
        <v>85</v>
      </c>
      <c r="B12" t="s">
        <v>84</v>
      </c>
      <c r="C12" t="str">
        <f t="shared" si="0"/>
        <v>Clara Kirchner</v>
      </c>
      <c r="D12" t="s">
        <v>78</v>
      </c>
      <c r="E12">
        <v>2012</v>
      </c>
      <c r="F12">
        <f t="shared" si="1"/>
        <v>0</v>
      </c>
      <c r="G12">
        <v>0.85</v>
      </c>
    </row>
    <row r="13" spans="1:7" x14ac:dyDescent="0.25">
      <c r="A13" t="s">
        <v>91</v>
      </c>
      <c r="B13" t="s">
        <v>90</v>
      </c>
      <c r="C13" t="str">
        <f t="shared" si="0"/>
        <v>Martha Wahl</v>
      </c>
      <c r="D13" t="s">
        <v>78</v>
      </c>
      <c r="E13">
        <v>2012</v>
      </c>
      <c r="F13">
        <f t="shared" si="1"/>
        <v>1</v>
      </c>
      <c r="G13">
        <v>0.85</v>
      </c>
    </row>
    <row r="14" spans="1:7" x14ac:dyDescent="0.25">
      <c r="A14" t="s">
        <v>94</v>
      </c>
      <c r="B14" t="s">
        <v>93</v>
      </c>
      <c r="C14" t="str">
        <f t="shared" si="0"/>
        <v>Emily Österreich</v>
      </c>
      <c r="D14" t="s">
        <v>78</v>
      </c>
      <c r="E14">
        <v>2012</v>
      </c>
      <c r="F14">
        <f t="shared" si="1"/>
        <v>0</v>
      </c>
      <c r="G14">
        <v>0.85</v>
      </c>
    </row>
    <row r="15" spans="1:7" x14ac:dyDescent="0.25">
      <c r="A15" t="s">
        <v>61</v>
      </c>
      <c r="B15" t="s">
        <v>60</v>
      </c>
      <c r="C15" t="str">
        <f t="shared" si="0"/>
        <v>Linus Penrod</v>
      </c>
      <c r="D15" t="s">
        <v>35</v>
      </c>
      <c r="E15">
        <v>2013</v>
      </c>
      <c r="F15">
        <f t="shared" si="1"/>
        <v>1</v>
      </c>
      <c r="G15">
        <v>1</v>
      </c>
    </row>
    <row r="16" spans="1:7" x14ac:dyDescent="0.25">
      <c r="A16" t="s">
        <v>65</v>
      </c>
      <c r="B16" t="s">
        <v>64</v>
      </c>
      <c r="C16" t="str">
        <f t="shared" si="0"/>
        <v>Stas Lachenmaier</v>
      </c>
      <c r="D16" t="s">
        <v>35</v>
      </c>
      <c r="E16">
        <v>2013</v>
      </c>
      <c r="F16">
        <f t="shared" si="1"/>
        <v>0</v>
      </c>
      <c r="G16">
        <v>1</v>
      </c>
    </row>
    <row r="17" spans="1:7" x14ac:dyDescent="0.25">
      <c r="A17" t="s">
        <v>67</v>
      </c>
      <c r="B17" t="s">
        <v>66</v>
      </c>
      <c r="C17" t="str">
        <f t="shared" si="0"/>
        <v>Bjarne Lang</v>
      </c>
      <c r="D17" t="s">
        <v>35</v>
      </c>
      <c r="E17">
        <v>2013</v>
      </c>
      <c r="F17">
        <f t="shared" si="1"/>
        <v>1</v>
      </c>
      <c r="G17">
        <v>1</v>
      </c>
    </row>
    <row r="18" spans="1:7" x14ac:dyDescent="0.25">
      <c r="A18" t="s">
        <v>70</v>
      </c>
      <c r="B18" t="s">
        <v>53</v>
      </c>
      <c r="C18" t="str">
        <f t="shared" si="0"/>
        <v>Leon Büchner</v>
      </c>
      <c r="D18" t="s">
        <v>35</v>
      </c>
      <c r="E18">
        <v>2013</v>
      </c>
      <c r="F18">
        <f t="shared" si="1"/>
        <v>0</v>
      </c>
      <c r="G18">
        <v>0.95</v>
      </c>
    </row>
    <row r="19" spans="1:7" x14ac:dyDescent="0.25">
      <c r="A19" t="s">
        <v>69</v>
      </c>
      <c r="B19" t="s">
        <v>68</v>
      </c>
      <c r="C19" t="str">
        <f t="shared" si="0"/>
        <v>Tim Wagner</v>
      </c>
      <c r="D19" t="s">
        <v>35</v>
      </c>
      <c r="E19">
        <v>2013</v>
      </c>
      <c r="F19">
        <f t="shared" si="1"/>
        <v>1</v>
      </c>
      <c r="G19">
        <v>0.85</v>
      </c>
    </row>
    <row r="20" spans="1:7" x14ac:dyDescent="0.25">
      <c r="A20" t="s">
        <v>63</v>
      </c>
      <c r="B20" t="s">
        <v>62</v>
      </c>
      <c r="C20" t="str">
        <f t="shared" si="0"/>
        <v>Elias Schwan</v>
      </c>
      <c r="D20" t="s">
        <v>35</v>
      </c>
      <c r="E20">
        <v>2013</v>
      </c>
      <c r="F20">
        <f t="shared" si="1"/>
        <v>0</v>
      </c>
      <c r="G20">
        <v>0.85</v>
      </c>
    </row>
    <row r="21" spans="1:7" x14ac:dyDescent="0.25">
      <c r="A21" t="s">
        <v>120</v>
      </c>
      <c r="B21" t="s">
        <v>119</v>
      </c>
      <c r="C21" t="str">
        <f t="shared" si="0"/>
        <v>Malia Staab</v>
      </c>
      <c r="D21" t="s">
        <v>78</v>
      </c>
      <c r="E21">
        <v>2013</v>
      </c>
      <c r="F21">
        <f t="shared" si="1"/>
        <v>1</v>
      </c>
      <c r="G21">
        <v>1.1499999999999999</v>
      </c>
    </row>
    <row r="22" spans="1:7" x14ac:dyDescent="0.25">
      <c r="A22" t="s">
        <v>268</v>
      </c>
      <c r="B22" t="s">
        <v>402</v>
      </c>
      <c r="C22" t="str">
        <f t="shared" si="0"/>
        <v>Jonne Zimmermann</v>
      </c>
      <c r="D22" t="s">
        <v>78</v>
      </c>
      <c r="E22">
        <v>2013</v>
      </c>
      <c r="F22">
        <f t="shared" si="1"/>
        <v>0</v>
      </c>
      <c r="G22">
        <v>1.1000000000000001</v>
      </c>
    </row>
    <row r="23" spans="1:7" x14ac:dyDescent="0.25">
      <c r="A23" t="s">
        <v>117</v>
      </c>
      <c r="B23" t="s">
        <v>116</v>
      </c>
      <c r="C23" t="str">
        <f t="shared" si="0"/>
        <v>Neah Wagenführ</v>
      </c>
      <c r="D23" t="s">
        <v>78</v>
      </c>
      <c r="E23">
        <v>2013</v>
      </c>
      <c r="F23">
        <f t="shared" si="1"/>
        <v>1</v>
      </c>
      <c r="G23">
        <v>1.05</v>
      </c>
    </row>
    <row r="24" spans="1:7" x14ac:dyDescent="0.25">
      <c r="A24" t="s">
        <v>403</v>
      </c>
      <c r="B24" t="s">
        <v>123</v>
      </c>
      <c r="C24" t="str">
        <f t="shared" si="0"/>
        <v>Enny Reitz</v>
      </c>
      <c r="D24" t="s">
        <v>78</v>
      </c>
      <c r="E24">
        <v>2013</v>
      </c>
      <c r="F24">
        <f t="shared" si="1"/>
        <v>0</v>
      </c>
      <c r="G24">
        <v>1</v>
      </c>
    </row>
    <row r="25" spans="1:7" x14ac:dyDescent="0.25">
      <c r="A25" t="s">
        <v>122</v>
      </c>
      <c r="B25" t="s">
        <v>121</v>
      </c>
      <c r="C25" t="str">
        <f t="shared" si="0"/>
        <v>Lea Dostal</v>
      </c>
      <c r="D25" t="s">
        <v>78</v>
      </c>
      <c r="E25">
        <v>2013</v>
      </c>
      <c r="F25">
        <f t="shared" si="1"/>
        <v>1</v>
      </c>
      <c r="G25">
        <v>1</v>
      </c>
    </row>
    <row r="26" spans="1:7" x14ac:dyDescent="0.25">
      <c r="A26" t="s">
        <v>137</v>
      </c>
      <c r="B26" t="s">
        <v>136</v>
      </c>
      <c r="C26" t="str">
        <f t="shared" si="0"/>
        <v>Amelie Thalmann</v>
      </c>
      <c r="D26" t="s">
        <v>78</v>
      </c>
      <c r="E26">
        <v>2013</v>
      </c>
      <c r="F26">
        <f t="shared" si="1"/>
        <v>0</v>
      </c>
      <c r="G26">
        <v>1</v>
      </c>
    </row>
    <row r="27" spans="1:7" x14ac:dyDescent="0.25">
      <c r="A27" t="s">
        <v>133</v>
      </c>
      <c r="B27" t="s">
        <v>132</v>
      </c>
      <c r="C27" t="str">
        <f t="shared" si="0"/>
        <v>Emma Mehler</v>
      </c>
      <c r="D27" t="s">
        <v>78</v>
      </c>
      <c r="E27">
        <v>2013</v>
      </c>
      <c r="F27">
        <f t="shared" si="1"/>
        <v>1</v>
      </c>
      <c r="G27">
        <v>0.95</v>
      </c>
    </row>
    <row r="28" spans="1:7" x14ac:dyDescent="0.25">
      <c r="A28" t="s">
        <v>404</v>
      </c>
      <c r="B28" t="s">
        <v>255</v>
      </c>
      <c r="C28" t="str">
        <f t="shared" si="0"/>
        <v>Leonie Kroll</v>
      </c>
      <c r="D28" t="s">
        <v>78</v>
      </c>
      <c r="E28">
        <v>2013</v>
      </c>
      <c r="F28">
        <f t="shared" si="1"/>
        <v>0</v>
      </c>
      <c r="G28">
        <v>0.85</v>
      </c>
    </row>
    <row r="29" spans="1:7" x14ac:dyDescent="0.25">
      <c r="A29" t="s">
        <v>37</v>
      </c>
      <c r="B29" t="s">
        <v>128</v>
      </c>
      <c r="C29" t="str">
        <f t="shared" si="0"/>
        <v>Marie Fritz</v>
      </c>
      <c r="D29" t="s">
        <v>78</v>
      </c>
      <c r="E29">
        <v>2013</v>
      </c>
      <c r="F29">
        <f t="shared" si="1"/>
        <v>1</v>
      </c>
      <c r="G29">
        <v>0.85</v>
      </c>
    </row>
    <row r="30" spans="1:7" x14ac:dyDescent="0.25">
      <c r="A30" t="s">
        <v>135</v>
      </c>
      <c r="B30" t="s">
        <v>134</v>
      </c>
      <c r="C30" t="str">
        <f t="shared" si="0"/>
        <v>Frieda Dörr</v>
      </c>
      <c r="D30" t="s">
        <v>78</v>
      </c>
      <c r="E30">
        <v>2013</v>
      </c>
      <c r="F30">
        <f t="shared" si="1"/>
        <v>0</v>
      </c>
      <c r="G30">
        <v>0.75</v>
      </c>
    </row>
    <row r="31" spans="1:7" x14ac:dyDescent="0.25">
      <c r="A31" t="s">
        <v>130</v>
      </c>
      <c r="B31" t="s">
        <v>129</v>
      </c>
      <c r="C31" t="str">
        <f t="shared" si="0"/>
        <v>Emilia Bremer</v>
      </c>
      <c r="D31" t="s">
        <v>78</v>
      </c>
      <c r="E31">
        <v>2013</v>
      </c>
      <c r="F31">
        <f t="shared" si="1"/>
        <v>1</v>
      </c>
      <c r="G31">
        <v>0.75</v>
      </c>
    </row>
  </sheetData>
  <autoFilter ref="A1:F31"/>
  <sortState ref="A2:G31">
    <sortCondition ref="E2:E31"/>
    <sortCondition ref="D2:D31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2"/>
  <sheetViews>
    <sheetView workbookViewId="0">
      <selection activeCell="A30" sqref="A30:B31"/>
    </sheetView>
  </sheetViews>
  <sheetFormatPr baseColWidth="10" defaultRowHeight="15" x14ac:dyDescent="0.25"/>
  <cols>
    <col min="1" max="1" width="21.5703125" style="46" bestFit="1" customWidth="1"/>
    <col min="2" max="2" width="20.140625" style="46" customWidth="1"/>
    <col min="3" max="3" width="26.5703125" style="46" customWidth="1"/>
    <col min="4" max="4" width="11.42578125" style="82" customWidth="1"/>
    <col min="5" max="5" width="11.42578125" style="46"/>
    <col min="6" max="6" width="22.7109375" style="46" bestFit="1" customWidth="1"/>
    <col min="7" max="7" width="11.42578125" style="46"/>
    <col min="8" max="8" width="11.42578125" style="82"/>
    <col min="9" max="9" width="11.42578125" style="46"/>
    <col min="10" max="10" width="20.7109375" style="46" customWidth="1"/>
    <col min="11" max="16384" width="11.42578125" style="46"/>
  </cols>
  <sheetData>
    <row r="1" spans="1:10" s="45" customFormat="1" x14ac:dyDescent="0.25">
      <c r="A1" s="84" t="s">
        <v>22</v>
      </c>
      <c r="D1" s="81"/>
      <c r="H1" s="81"/>
    </row>
    <row r="2" spans="1:10" hidden="1" x14ac:dyDescent="0.25">
      <c r="A2" s="51" t="s">
        <v>60</v>
      </c>
      <c r="B2" s="51" t="s">
        <v>61</v>
      </c>
      <c r="C2" s="51" t="str">
        <f>A2&amp;" "&amp;B2</f>
        <v>Linus Penrod</v>
      </c>
      <c r="D2" s="52" t="s">
        <v>35</v>
      </c>
      <c r="E2" s="52">
        <v>2013</v>
      </c>
      <c r="F2" s="53" t="s">
        <v>281</v>
      </c>
      <c r="G2" s="54" t="s">
        <v>282</v>
      </c>
      <c r="H2" s="88">
        <v>5.1736111111111115E-3</v>
      </c>
      <c r="I2" s="89">
        <v>0.31041666666666667</v>
      </c>
      <c r="J2" s="46" t="str">
        <f>VLOOKUP(C2,Teilnehmer!$A$1:$A$200,1,FALSE)</f>
        <v>Linus Penrod</v>
      </c>
    </row>
    <row r="3" spans="1:10" hidden="1" x14ac:dyDescent="0.25">
      <c r="A3" s="51" t="s">
        <v>53</v>
      </c>
      <c r="B3" s="51" t="s">
        <v>54</v>
      </c>
      <c r="C3" s="51" t="str">
        <f t="shared" ref="C3:C66" si="0">A3&amp;" "&amp;B3</f>
        <v>Leon Rupp</v>
      </c>
      <c r="D3" s="52" t="s">
        <v>35</v>
      </c>
      <c r="E3" s="52">
        <v>2012</v>
      </c>
      <c r="F3" s="53" t="s">
        <v>281</v>
      </c>
      <c r="G3" s="54" t="s">
        <v>283</v>
      </c>
      <c r="H3" s="88">
        <v>5.4629629629629637E-3</v>
      </c>
      <c r="I3" s="89">
        <v>0.32777777777777778</v>
      </c>
      <c r="J3" s="46" t="str">
        <f>VLOOKUP(C3,Teilnehmer!$A$1:$A$200,1,FALSE)</f>
        <v>Leon Rupp</v>
      </c>
    </row>
    <row r="4" spans="1:10" hidden="1" x14ac:dyDescent="0.25">
      <c r="A4" s="51" t="s">
        <v>68</v>
      </c>
      <c r="B4" s="51" t="s">
        <v>69</v>
      </c>
      <c r="C4" s="51" t="str">
        <f t="shared" si="0"/>
        <v>Tim Wagner</v>
      </c>
      <c r="D4" s="52" t="s">
        <v>35</v>
      </c>
      <c r="E4" s="52">
        <v>2013</v>
      </c>
      <c r="F4" s="53" t="s">
        <v>281</v>
      </c>
      <c r="G4" s="54" t="s">
        <v>282</v>
      </c>
      <c r="H4" s="88">
        <v>5.4513888888888893E-3</v>
      </c>
      <c r="I4" s="89">
        <v>0.32708333333333334</v>
      </c>
      <c r="J4" s="46" t="str">
        <f>VLOOKUP(C4,Teilnehmer!$A$1:$A$200,1,FALSE)</f>
        <v>Tim Wagner</v>
      </c>
    </row>
    <row r="5" spans="1:10" hidden="1" x14ac:dyDescent="0.25">
      <c r="A5" s="59" t="s">
        <v>49</v>
      </c>
      <c r="B5" s="51" t="s">
        <v>50</v>
      </c>
      <c r="C5" s="51" t="str">
        <f t="shared" si="0"/>
        <v>Tom Abeska</v>
      </c>
      <c r="D5" s="55" t="s">
        <v>35</v>
      </c>
      <c r="E5" s="55">
        <v>2012</v>
      </c>
      <c r="F5" s="53" t="s">
        <v>52</v>
      </c>
      <c r="G5" s="54" t="s">
        <v>283</v>
      </c>
      <c r="H5" s="88">
        <v>4.7569444444444439E-3</v>
      </c>
      <c r="I5" s="89">
        <v>0.28541666666666665</v>
      </c>
      <c r="J5" s="46" t="str">
        <f>VLOOKUP(C5,Teilnehmer!$A$1:$A$200,1,FALSE)</f>
        <v>Tom Abeska</v>
      </c>
    </row>
    <row r="6" spans="1:10" hidden="1" x14ac:dyDescent="0.25">
      <c r="A6" s="50" t="s">
        <v>64</v>
      </c>
      <c r="B6" s="50" t="s">
        <v>65</v>
      </c>
      <c r="C6" s="51" t="str">
        <f t="shared" si="0"/>
        <v>Stas Lachenmaier</v>
      </c>
      <c r="D6" s="55" t="s">
        <v>35</v>
      </c>
      <c r="E6" s="55">
        <v>2013</v>
      </c>
      <c r="F6" s="53" t="s">
        <v>36</v>
      </c>
      <c r="G6" s="54" t="s">
        <v>282</v>
      </c>
      <c r="H6" s="88">
        <v>5.2546296296296299E-3</v>
      </c>
      <c r="I6" s="89">
        <v>0.31527777777777777</v>
      </c>
      <c r="J6" s="46" t="str">
        <f>VLOOKUP(C6,Teilnehmer!$A$1:$A$200,1,FALSE)</f>
        <v>Stas Lachenmaier</v>
      </c>
    </row>
    <row r="7" spans="1:10" hidden="1" x14ac:dyDescent="0.25">
      <c r="A7" s="50" t="s">
        <v>66</v>
      </c>
      <c r="B7" s="50" t="s">
        <v>67</v>
      </c>
      <c r="C7" s="51" t="str">
        <f t="shared" si="0"/>
        <v>Bjarne Lang</v>
      </c>
      <c r="D7" s="55" t="s">
        <v>35</v>
      </c>
      <c r="E7" s="55">
        <v>2013</v>
      </c>
      <c r="F7" s="53" t="s">
        <v>36</v>
      </c>
      <c r="G7" s="54" t="s">
        <v>282</v>
      </c>
      <c r="H7" s="88">
        <v>4.9537037037037032E-3</v>
      </c>
      <c r="I7" s="89">
        <v>0.29722222222222222</v>
      </c>
      <c r="J7" s="46" t="str">
        <f>VLOOKUP(C7,Teilnehmer!$A$1:$A$200,1,FALSE)</f>
        <v>Bjarne Lang</v>
      </c>
    </row>
    <row r="8" spans="1:10" hidden="1" x14ac:dyDescent="0.25">
      <c r="A8" s="50" t="s">
        <v>33</v>
      </c>
      <c r="B8" s="50" t="s">
        <v>34</v>
      </c>
      <c r="C8" s="51" t="str">
        <f t="shared" si="0"/>
        <v>Hannes Pfanschilling</v>
      </c>
      <c r="D8" s="55" t="s">
        <v>35</v>
      </c>
      <c r="E8" s="55">
        <v>2012</v>
      </c>
      <c r="F8" s="53" t="s">
        <v>36</v>
      </c>
      <c r="G8" s="54" t="s">
        <v>283</v>
      </c>
      <c r="H8" s="88">
        <v>4.386574074074074E-3</v>
      </c>
      <c r="I8" s="89">
        <v>0.26319444444444445</v>
      </c>
      <c r="J8" s="46" t="str">
        <f>VLOOKUP(C8,Teilnehmer!$A$1:$A$200,1,FALSE)</f>
        <v>Hannes Pfanschilling</v>
      </c>
    </row>
    <row r="9" spans="1:10" hidden="1" x14ac:dyDescent="0.25">
      <c r="A9" s="50" t="s">
        <v>37</v>
      </c>
      <c r="B9" s="50" t="s">
        <v>38</v>
      </c>
      <c r="C9" s="51" t="str">
        <f t="shared" si="0"/>
        <v>Fritz Zwicker</v>
      </c>
      <c r="D9" s="55" t="s">
        <v>35</v>
      </c>
      <c r="E9" s="55">
        <v>2012</v>
      </c>
      <c r="F9" s="53" t="s">
        <v>36</v>
      </c>
      <c r="G9" s="54" t="s">
        <v>283</v>
      </c>
      <c r="H9" s="88">
        <v>4.2939814814814811E-3</v>
      </c>
      <c r="I9" s="89">
        <v>0.25763888888888892</v>
      </c>
      <c r="J9" s="46" t="str">
        <f>VLOOKUP(C9,Teilnehmer!$A$1:$A$200,1,FALSE)</f>
        <v>Fritz Zwicker</v>
      </c>
    </row>
    <row r="10" spans="1:10" hidden="1" x14ac:dyDescent="0.25">
      <c r="A10" s="51" t="s">
        <v>39</v>
      </c>
      <c r="B10" s="51" t="s">
        <v>40</v>
      </c>
      <c r="C10" s="51" t="str">
        <f t="shared" si="0"/>
        <v>Ben Harbusch</v>
      </c>
      <c r="D10" s="55" t="s">
        <v>35</v>
      </c>
      <c r="E10" s="55">
        <v>2012</v>
      </c>
      <c r="F10" s="56" t="s">
        <v>139</v>
      </c>
      <c r="G10" s="54" t="s">
        <v>283</v>
      </c>
      <c r="H10" s="88">
        <v>5.162037037037037E-3</v>
      </c>
      <c r="I10" s="89">
        <v>0.30972222222222223</v>
      </c>
      <c r="J10" s="46" t="str">
        <f>VLOOKUP(C10,Teilnehmer!$A$1:$A$200,1,FALSE)</f>
        <v>Ben Harbusch</v>
      </c>
    </row>
    <row r="11" spans="1:10" hidden="1" x14ac:dyDescent="0.25">
      <c r="A11" s="51" t="s">
        <v>284</v>
      </c>
      <c r="B11" s="51" t="s">
        <v>285</v>
      </c>
      <c r="C11" s="51" t="str">
        <f t="shared" si="0"/>
        <v>Jakob Hewig</v>
      </c>
      <c r="D11" s="55" t="s">
        <v>35</v>
      </c>
      <c r="E11" s="55">
        <v>2012</v>
      </c>
      <c r="F11" s="56" t="s">
        <v>139</v>
      </c>
      <c r="G11" s="54" t="s">
        <v>283</v>
      </c>
      <c r="H11" s="88">
        <v>5.2199074074074075E-3</v>
      </c>
      <c r="I11" s="89">
        <v>0.31319444444444444</v>
      </c>
      <c r="J11" s="46" t="str">
        <f>VLOOKUP(C11,Teilnehmer!$A$1:$A$200,1,FALSE)</f>
        <v>Jakob Hewig</v>
      </c>
    </row>
    <row r="12" spans="1:10" hidden="1" x14ac:dyDescent="0.25">
      <c r="A12" s="59" t="s">
        <v>286</v>
      </c>
      <c r="B12" s="59" t="s">
        <v>287</v>
      </c>
      <c r="C12" s="51" t="str">
        <f t="shared" si="0"/>
        <v>Michel Krümberg</v>
      </c>
      <c r="D12" s="55" t="s">
        <v>35</v>
      </c>
      <c r="E12" s="55">
        <v>2013</v>
      </c>
      <c r="F12" s="56" t="s">
        <v>139</v>
      </c>
      <c r="G12" s="54" t="s">
        <v>282</v>
      </c>
      <c r="H12" s="88">
        <v>6.4814814814814822E-3</v>
      </c>
      <c r="I12" s="89">
        <v>0.3888888888888889</v>
      </c>
      <c r="J12" s="46" t="str">
        <f>VLOOKUP(C12,Teilnehmer!$A$1:$A$200,1,FALSE)</f>
        <v>Michel Krümberg</v>
      </c>
    </row>
    <row r="13" spans="1:10" hidden="1" x14ac:dyDescent="0.25">
      <c r="A13" s="60" t="s">
        <v>288</v>
      </c>
      <c r="B13" s="60" t="s">
        <v>289</v>
      </c>
      <c r="C13" s="51" t="str">
        <f t="shared" si="0"/>
        <v>Vincent Maar</v>
      </c>
      <c r="D13" s="55" t="s">
        <v>35</v>
      </c>
      <c r="E13" s="55">
        <v>2013</v>
      </c>
      <c r="F13" s="56" t="s">
        <v>139</v>
      </c>
      <c r="G13" s="54" t="s">
        <v>282</v>
      </c>
      <c r="H13" s="88">
        <v>5.1504629629629626E-3</v>
      </c>
      <c r="I13" s="89">
        <v>0.30902777777777779</v>
      </c>
      <c r="J13" s="46" t="str">
        <f>VLOOKUP(C13,Teilnehmer!$A$1:$A$200,1,FALSE)</f>
        <v>Vincent Maar</v>
      </c>
    </row>
    <row r="14" spans="1:10" hidden="1" x14ac:dyDescent="0.25">
      <c r="A14" s="50" t="s">
        <v>290</v>
      </c>
      <c r="B14" s="50" t="s">
        <v>197</v>
      </c>
      <c r="C14" s="51" t="str">
        <f t="shared" si="0"/>
        <v>Felix Schmidt</v>
      </c>
      <c r="D14" s="55" t="s">
        <v>35</v>
      </c>
      <c r="E14" s="55">
        <v>2013</v>
      </c>
      <c r="F14" s="57" t="s">
        <v>291</v>
      </c>
      <c r="G14" s="54" t="s">
        <v>282</v>
      </c>
      <c r="H14" s="88">
        <v>5.2662037037037044E-3</v>
      </c>
      <c r="I14" s="89">
        <v>0.31597222222222221</v>
      </c>
      <c r="J14" s="46" t="str">
        <f>VLOOKUP(C14,Teilnehmer!$A$1:$A$200,1,FALSE)</f>
        <v>Felix Schmidt</v>
      </c>
    </row>
    <row r="15" spans="1:10" hidden="1" x14ac:dyDescent="0.25">
      <c r="A15" s="50" t="s">
        <v>246</v>
      </c>
      <c r="B15" s="50" t="s">
        <v>89</v>
      </c>
      <c r="C15" s="51" t="str">
        <f t="shared" si="0"/>
        <v>Maximilian Weppler</v>
      </c>
      <c r="D15" s="55" t="s">
        <v>35</v>
      </c>
      <c r="E15" s="55">
        <v>2013</v>
      </c>
      <c r="F15" s="57" t="s">
        <v>291</v>
      </c>
      <c r="G15" s="54" t="s">
        <v>282</v>
      </c>
      <c r="H15" s="88">
        <v>5.0925925925925921E-3</v>
      </c>
      <c r="I15" s="89">
        <v>0.30555555555555552</v>
      </c>
      <c r="J15" s="46" t="str">
        <f>VLOOKUP(C15,Teilnehmer!$A$1:$A$200,1,FALSE)</f>
        <v>Maximilian Weppler</v>
      </c>
    </row>
    <row r="16" spans="1:10" hidden="1" x14ac:dyDescent="0.25">
      <c r="A16" s="51" t="s">
        <v>292</v>
      </c>
      <c r="B16" s="58" t="s">
        <v>293</v>
      </c>
      <c r="C16" s="51" t="str">
        <f t="shared" si="0"/>
        <v>Sinan Akbahar</v>
      </c>
      <c r="D16" s="55" t="s">
        <v>35</v>
      </c>
      <c r="E16" s="55">
        <v>2012</v>
      </c>
      <c r="F16" s="57" t="s">
        <v>294</v>
      </c>
      <c r="G16" s="54" t="s">
        <v>283</v>
      </c>
      <c r="H16" s="88">
        <v>5.5439814814814822E-3</v>
      </c>
      <c r="I16" s="89">
        <v>0.33263888888888887</v>
      </c>
      <c r="J16" s="46" t="str">
        <f>VLOOKUP(C16,Teilnehmer!$A$1:$A$200,1,FALSE)</f>
        <v>Sinan Akbahar</v>
      </c>
    </row>
    <row r="17" spans="1:10" x14ac:dyDescent="0.25">
      <c r="A17" s="61" t="s">
        <v>126</v>
      </c>
      <c r="B17" s="61" t="s">
        <v>127</v>
      </c>
      <c r="C17" s="51" t="str">
        <f t="shared" si="0"/>
        <v>Ida Eberhard</v>
      </c>
      <c r="D17" s="62" t="s">
        <v>78</v>
      </c>
      <c r="E17" s="63">
        <v>2013</v>
      </c>
      <c r="F17" s="64" t="s">
        <v>281</v>
      </c>
      <c r="G17" s="65" t="s">
        <v>295</v>
      </c>
      <c r="H17" s="66">
        <v>6.7708333333333336E-3</v>
      </c>
      <c r="I17" s="89">
        <v>0.40625</v>
      </c>
      <c r="J17" s="46" t="str">
        <f>VLOOKUP(C17,Teilnehmer!$A$1:$A$200,1,FALSE)</f>
        <v>Ida Eberhard</v>
      </c>
    </row>
    <row r="18" spans="1:10" x14ac:dyDescent="0.25">
      <c r="A18" s="61" t="s">
        <v>129</v>
      </c>
      <c r="B18" s="61" t="s">
        <v>130</v>
      </c>
      <c r="C18" s="51" t="str">
        <f t="shared" si="0"/>
        <v>Emilia Bremer</v>
      </c>
      <c r="D18" s="62" t="s">
        <v>78</v>
      </c>
      <c r="E18" s="67">
        <v>2013</v>
      </c>
      <c r="F18" s="64" t="s">
        <v>52</v>
      </c>
      <c r="G18" s="65" t="s">
        <v>295</v>
      </c>
      <c r="H18" s="66">
        <v>6.5046296296296302E-3</v>
      </c>
      <c r="I18" s="89">
        <v>0.39027777777777778</v>
      </c>
      <c r="J18" s="46" t="str">
        <f>VLOOKUP(C18,Teilnehmer!$A$1:$A$200,1,FALSE)</f>
        <v>Emilia Bremer</v>
      </c>
    </row>
    <row r="19" spans="1:10" x14ac:dyDescent="0.25">
      <c r="A19" s="61" t="s">
        <v>88</v>
      </c>
      <c r="B19" s="61" t="s">
        <v>142</v>
      </c>
      <c r="C19" s="51" t="str">
        <f t="shared" si="0"/>
        <v>Mia Sippel</v>
      </c>
      <c r="D19" s="62" t="s">
        <v>78</v>
      </c>
      <c r="E19" s="67">
        <v>2013</v>
      </c>
      <c r="F19" s="68" t="s">
        <v>143</v>
      </c>
      <c r="G19" s="65" t="s">
        <v>295</v>
      </c>
      <c r="H19" s="66">
        <v>6.4583333333333342E-3</v>
      </c>
      <c r="I19" s="89">
        <v>0.38750000000000001</v>
      </c>
      <c r="J19" s="46" t="str">
        <f>VLOOKUP(C19,Teilnehmer!$A$1:$A$200,1,FALSE)</f>
        <v>Mia Sippel</v>
      </c>
    </row>
    <row r="20" spans="1:10" x14ac:dyDescent="0.25">
      <c r="A20" s="61" t="s">
        <v>116</v>
      </c>
      <c r="B20" s="61" t="s">
        <v>117</v>
      </c>
      <c r="C20" s="51" t="str">
        <f t="shared" si="0"/>
        <v>Neah Wagenführ</v>
      </c>
      <c r="D20" s="62" t="s">
        <v>78</v>
      </c>
      <c r="E20" s="67">
        <v>2013</v>
      </c>
      <c r="F20" s="64" t="s">
        <v>118</v>
      </c>
      <c r="G20" s="65" t="s">
        <v>295</v>
      </c>
      <c r="H20" s="66">
        <v>4.9305555555555552E-3</v>
      </c>
      <c r="I20" s="89">
        <v>0.29583333333333334</v>
      </c>
      <c r="J20" s="46" t="str">
        <f>VLOOKUP(C20,Teilnehmer!$A$1:$A$200,1,FALSE)</f>
        <v>Neah Wagenführ</v>
      </c>
    </row>
    <row r="21" spans="1:10" x14ac:dyDescent="0.25">
      <c r="A21" s="61" t="s">
        <v>121</v>
      </c>
      <c r="B21" s="61" t="s">
        <v>122</v>
      </c>
      <c r="C21" s="51" t="str">
        <f t="shared" si="0"/>
        <v>Lea Dostal</v>
      </c>
      <c r="D21" s="62" t="s">
        <v>78</v>
      </c>
      <c r="E21" s="67">
        <v>2013</v>
      </c>
      <c r="F21" s="69" t="s">
        <v>139</v>
      </c>
      <c r="G21" s="65" t="s">
        <v>295</v>
      </c>
      <c r="H21" s="66">
        <v>5.1967592592592595E-3</v>
      </c>
      <c r="I21" s="89">
        <v>0.31180555555555556</v>
      </c>
      <c r="J21" s="46" t="str">
        <f>VLOOKUP(C21,Teilnehmer!$A$1:$A$200,1,FALSE)</f>
        <v>Lea Dostal</v>
      </c>
    </row>
    <row r="22" spans="1:10" hidden="1" x14ac:dyDescent="0.25">
      <c r="A22" s="61" t="s">
        <v>110</v>
      </c>
      <c r="B22" s="61" t="s">
        <v>111</v>
      </c>
      <c r="C22" s="51" t="str">
        <f t="shared" si="0"/>
        <v>Anna Karstädt</v>
      </c>
      <c r="D22" s="62" t="s">
        <v>78</v>
      </c>
      <c r="E22" s="67">
        <v>2012</v>
      </c>
      <c r="F22" s="69" t="s">
        <v>139</v>
      </c>
      <c r="G22" s="65" t="s">
        <v>296</v>
      </c>
      <c r="H22" s="66">
        <v>5.9259259259259274E-3</v>
      </c>
      <c r="I22" s="89">
        <v>0.35555555555555557</v>
      </c>
      <c r="J22" s="46" t="str">
        <f>VLOOKUP(C22,Teilnehmer!$A$1:$A$200,1,FALSE)</f>
        <v>Anna Karstädt</v>
      </c>
    </row>
    <row r="23" spans="1:10" hidden="1" x14ac:dyDescent="0.25">
      <c r="A23" s="61" t="s">
        <v>98</v>
      </c>
      <c r="B23" s="61" t="s">
        <v>99</v>
      </c>
      <c r="C23" s="51" t="str">
        <f t="shared" si="0"/>
        <v>Marit Stock</v>
      </c>
      <c r="D23" s="62" t="s">
        <v>78</v>
      </c>
      <c r="E23" s="67">
        <v>2012</v>
      </c>
      <c r="F23" s="69" t="s">
        <v>139</v>
      </c>
      <c r="G23" s="65" t="s">
        <v>296</v>
      </c>
      <c r="H23" s="66">
        <v>5.185185185185185E-3</v>
      </c>
      <c r="I23" s="89">
        <v>0.31111111111111112</v>
      </c>
      <c r="J23" s="46" t="str">
        <f>VLOOKUP(C23,Teilnehmer!$A$1:$A$200,1,FALSE)</f>
        <v>Marit Stock</v>
      </c>
    </row>
    <row r="24" spans="1:10" x14ac:dyDescent="0.25">
      <c r="A24" s="61" t="s">
        <v>136</v>
      </c>
      <c r="B24" s="61" t="s">
        <v>137</v>
      </c>
      <c r="C24" s="51" t="str">
        <f t="shared" si="0"/>
        <v>Amelie Thalmann</v>
      </c>
      <c r="D24" s="62" t="s">
        <v>78</v>
      </c>
      <c r="E24" s="67">
        <v>2013</v>
      </c>
      <c r="F24" s="69" t="s">
        <v>139</v>
      </c>
      <c r="G24" s="65" t="s">
        <v>295</v>
      </c>
      <c r="H24" s="66">
        <v>5.2314814814814828E-3</v>
      </c>
      <c r="I24" s="89">
        <v>0.31388888888888888</v>
      </c>
      <c r="J24" s="46" t="str">
        <f>VLOOKUP(C24,Teilnehmer!$A$1:$A$200,1,FALSE)</f>
        <v>Amelie Thalmann</v>
      </c>
    </row>
    <row r="25" spans="1:10" hidden="1" x14ac:dyDescent="0.25">
      <c r="A25" s="61" t="s">
        <v>88</v>
      </c>
      <c r="B25" s="61" t="s">
        <v>89</v>
      </c>
      <c r="C25" s="51" t="str">
        <f t="shared" si="0"/>
        <v>Mia Weppler</v>
      </c>
      <c r="D25" s="62" t="s">
        <v>78</v>
      </c>
      <c r="E25" s="67">
        <v>2012</v>
      </c>
      <c r="F25" s="69" t="s">
        <v>139</v>
      </c>
      <c r="G25" s="65" t="s">
        <v>296</v>
      </c>
      <c r="H25" s="66">
        <v>5.2083333333333339E-3</v>
      </c>
      <c r="I25" s="89">
        <v>0.3125</v>
      </c>
      <c r="J25" s="46" t="str">
        <f>VLOOKUP(C25,Teilnehmer!$A$1:$A$200,1,FALSE)</f>
        <v>Mia Weppler</v>
      </c>
    </row>
    <row r="26" spans="1:10" x14ac:dyDescent="0.25">
      <c r="A26" s="70" t="s">
        <v>134</v>
      </c>
      <c r="B26" s="70" t="s">
        <v>135</v>
      </c>
      <c r="C26" s="51" t="str">
        <f t="shared" si="0"/>
        <v>Frieda Dörr</v>
      </c>
      <c r="D26" s="62" t="s">
        <v>78</v>
      </c>
      <c r="E26" s="67">
        <v>2013</v>
      </c>
      <c r="F26" s="68" t="s">
        <v>92</v>
      </c>
      <c r="G26" s="65" t="s">
        <v>295</v>
      </c>
      <c r="H26" s="66">
        <v>6.3310185185185197E-3</v>
      </c>
      <c r="I26" s="89">
        <v>0.37986111111111115</v>
      </c>
      <c r="J26" s="46" t="str">
        <f>VLOOKUP(C26,Teilnehmer!$A$1:$A$200,1,FALSE)</f>
        <v>Frieda Dörr</v>
      </c>
    </row>
    <row r="27" spans="1:10" x14ac:dyDescent="0.25">
      <c r="A27" s="70" t="s">
        <v>128</v>
      </c>
      <c r="B27" s="70" t="s">
        <v>37</v>
      </c>
      <c r="C27" s="51" t="str">
        <f t="shared" si="0"/>
        <v>Marie Fritz</v>
      </c>
      <c r="D27" s="62" t="s">
        <v>78</v>
      </c>
      <c r="E27" s="67">
        <v>2013</v>
      </c>
      <c r="F27" s="68" t="s">
        <v>92</v>
      </c>
      <c r="G27" s="65" t="s">
        <v>295</v>
      </c>
      <c r="H27" s="66">
        <v>5.4629629629629646E-3</v>
      </c>
      <c r="I27" s="89">
        <v>0.32777777777777778</v>
      </c>
      <c r="J27" s="46" t="str">
        <f>VLOOKUP(C27,Teilnehmer!$A$1:$A$200,1,FALSE)</f>
        <v>Marie Fritz</v>
      </c>
    </row>
    <row r="28" spans="1:10" hidden="1" x14ac:dyDescent="0.25">
      <c r="A28" s="70" t="s">
        <v>90</v>
      </c>
      <c r="B28" s="70" t="s">
        <v>91</v>
      </c>
      <c r="C28" s="51" t="str">
        <f t="shared" si="0"/>
        <v>Martha Wahl</v>
      </c>
      <c r="D28" s="62" t="s">
        <v>78</v>
      </c>
      <c r="E28" s="67">
        <v>2012</v>
      </c>
      <c r="F28" s="68" t="s">
        <v>92</v>
      </c>
      <c r="G28" s="65" t="s">
        <v>296</v>
      </c>
      <c r="H28" s="66">
        <v>6.1458333333333347E-3</v>
      </c>
      <c r="I28" s="89">
        <v>0.36874999999999997</v>
      </c>
      <c r="J28" s="46" t="str">
        <f>VLOOKUP(C28,Teilnehmer!$A$1:$A$200,1,FALSE)</f>
        <v>Martha Wahl</v>
      </c>
    </row>
    <row r="29" spans="1:10" ht="20.25" hidden="1" customHeight="1" x14ac:dyDescent="0.25">
      <c r="A29" s="70" t="s">
        <v>297</v>
      </c>
      <c r="B29" s="70" t="s">
        <v>298</v>
      </c>
      <c r="C29" s="51" t="str">
        <f t="shared" si="0"/>
        <v>Felicia Celine Olszowski</v>
      </c>
      <c r="D29" s="62" t="s">
        <v>78</v>
      </c>
      <c r="E29" s="67">
        <v>2012</v>
      </c>
      <c r="F29" s="71" t="s">
        <v>299</v>
      </c>
      <c r="G29" s="65" t="s">
        <v>296</v>
      </c>
      <c r="H29" s="66">
        <v>4.5601851851851853E-3</v>
      </c>
      <c r="I29" s="89">
        <v>0.27361111111111108</v>
      </c>
      <c r="J29" s="46" t="str">
        <f>VLOOKUP(C29,Teilnehmer!$A$1:$A$200,1,FALSE)</f>
        <v>Felicia Celine Olszowski</v>
      </c>
    </row>
    <row r="30" spans="1:10" x14ac:dyDescent="0.25">
      <c r="A30" s="70" t="s">
        <v>300</v>
      </c>
      <c r="B30" s="70" t="s">
        <v>301</v>
      </c>
      <c r="C30" s="51" t="str">
        <f t="shared" si="0"/>
        <v>Lene Patzelt</v>
      </c>
      <c r="D30" s="62" t="s">
        <v>78</v>
      </c>
      <c r="E30" s="67">
        <v>2013</v>
      </c>
      <c r="F30" s="71" t="s">
        <v>294</v>
      </c>
      <c r="G30" s="65" t="s">
        <v>295</v>
      </c>
      <c r="H30" s="66">
        <v>5.2199074074074083E-3</v>
      </c>
      <c r="I30" s="89">
        <v>0.31319444444444444</v>
      </c>
      <c r="J30" s="46" t="str">
        <f>VLOOKUP(C30,Teilnehmer!$A$1:$A$200,1,FALSE)</f>
        <v>Lene Patzelt</v>
      </c>
    </row>
    <row r="31" spans="1:10" x14ac:dyDescent="0.25">
      <c r="A31" s="70" t="s">
        <v>302</v>
      </c>
      <c r="B31" s="70" t="s">
        <v>303</v>
      </c>
      <c r="C31" s="51" t="str">
        <f t="shared" si="0"/>
        <v>Clara Marlen Renz</v>
      </c>
      <c r="D31" s="62" t="s">
        <v>78</v>
      </c>
      <c r="E31" s="67">
        <v>2013</v>
      </c>
      <c r="F31" s="71" t="s">
        <v>304</v>
      </c>
      <c r="G31" s="65" t="s">
        <v>295</v>
      </c>
      <c r="H31" s="66">
        <v>5.1504629629629626E-3</v>
      </c>
      <c r="I31" s="89">
        <v>0.30902777777777779</v>
      </c>
      <c r="J31" s="46" t="str">
        <f>VLOOKUP(C31,Teilnehmer!$A$1:$A$200,1,FALSE)</f>
        <v>Clara Marlen Renz</v>
      </c>
    </row>
    <row r="32" spans="1:10" hidden="1" x14ac:dyDescent="0.25">
      <c r="A32" s="72" t="s">
        <v>208</v>
      </c>
      <c r="B32" s="61" t="s">
        <v>305</v>
      </c>
      <c r="C32" s="51" t="str">
        <f t="shared" si="0"/>
        <v xml:space="preserve">Lara Schenk </v>
      </c>
      <c r="D32" s="62" t="s">
        <v>78</v>
      </c>
      <c r="E32" s="67">
        <v>2012</v>
      </c>
      <c r="F32" s="71" t="s">
        <v>294</v>
      </c>
      <c r="G32" s="73" t="s">
        <v>296</v>
      </c>
      <c r="H32" s="66">
        <v>4.8611111111111112E-3</v>
      </c>
      <c r="I32" s="89">
        <v>0.29166666666666669</v>
      </c>
      <c r="J32" s="46" t="str">
        <f>VLOOKUP(C32,Teilnehmer!$A$1:$A$200,1,FALSE)</f>
        <v xml:space="preserve">Lara Schenk </v>
      </c>
    </row>
    <row r="33" spans="1:9" hidden="1" x14ac:dyDescent="0.25">
      <c r="A33" s="61" t="s">
        <v>173</v>
      </c>
      <c r="B33" s="61" t="s">
        <v>172</v>
      </c>
      <c r="C33" s="51" t="str">
        <f t="shared" si="0"/>
        <v>Lucas Bernhardt</v>
      </c>
      <c r="D33" s="63" t="s">
        <v>35</v>
      </c>
      <c r="E33" s="63">
        <v>2014</v>
      </c>
      <c r="F33" s="64" t="s">
        <v>281</v>
      </c>
      <c r="G33" s="74" t="s">
        <v>306</v>
      </c>
      <c r="H33" s="66">
        <v>3.506944444444444E-3</v>
      </c>
      <c r="I33" s="91">
        <v>0.21041666666666667</v>
      </c>
    </row>
    <row r="34" spans="1:9" hidden="1" x14ac:dyDescent="0.25">
      <c r="A34" s="61" t="s">
        <v>170</v>
      </c>
      <c r="B34" s="61" t="s">
        <v>169</v>
      </c>
      <c r="C34" s="51" t="str">
        <f t="shared" si="0"/>
        <v>Liam Klein</v>
      </c>
      <c r="D34" s="63" t="s">
        <v>35</v>
      </c>
      <c r="E34" s="63">
        <v>2014</v>
      </c>
      <c r="F34" s="64" t="s">
        <v>281</v>
      </c>
      <c r="G34" s="74" t="s">
        <v>306</v>
      </c>
      <c r="H34" s="66">
        <v>2.8124999999999999E-3</v>
      </c>
      <c r="I34" s="91">
        <v>0.16874999999999998</v>
      </c>
    </row>
    <row r="35" spans="1:9" s="48" customFormat="1" hidden="1" x14ac:dyDescent="0.25">
      <c r="A35" s="61" t="s">
        <v>171</v>
      </c>
      <c r="B35" s="61" t="s">
        <v>61</v>
      </c>
      <c r="C35" s="51" t="str">
        <f t="shared" si="0"/>
        <v>Logan Penrod</v>
      </c>
      <c r="D35" s="67" t="s">
        <v>35</v>
      </c>
      <c r="E35" s="67">
        <v>2014</v>
      </c>
      <c r="F35" s="64" t="s">
        <v>281</v>
      </c>
      <c r="G35" s="74" t="s">
        <v>306</v>
      </c>
      <c r="H35" s="66">
        <v>3.6111111111111105E-3</v>
      </c>
      <c r="I35" s="91">
        <v>0.21666666666666667</v>
      </c>
    </row>
    <row r="36" spans="1:9" hidden="1" x14ac:dyDescent="0.25">
      <c r="A36" s="61" t="s">
        <v>307</v>
      </c>
      <c r="B36" s="61" t="s">
        <v>308</v>
      </c>
      <c r="C36" s="51" t="str">
        <f t="shared" si="0"/>
        <v>Rami Hasson</v>
      </c>
      <c r="D36" s="67" t="s">
        <v>35</v>
      </c>
      <c r="E36" s="67">
        <v>2014</v>
      </c>
      <c r="F36" s="64" t="s">
        <v>118</v>
      </c>
      <c r="G36" s="74" t="s">
        <v>306</v>
      </c>
      <c r="H36" s="66">
        <v>3.2754629629629627E-3</v>
      </c>
      <c r="I36" s="91">
        <v>0.19652777777777777</v>
      </c>
    </row>
    <row r="37" spans="1:9" hidden="1" x14ac:dyDescent="0.25">
      <c r="A37" s="70" t="s">
        <v>165</v>
      </c>
      <c r="B37" s="70" t="s">
        <v>164</v>
      </c>
      <c r="C37" s="51" t="str">
        <f t="shared" si="0"/>
        <v>Adrian Herdt</v>
      </c>
      <c r="D37" s="67" t="s">
        <v>35</v>
      </c>
      <c r="E37" s="67">
        <v>2014</v>
      </c>
      <c r="F37" s="64" t="s">
        <v>36</v>
      </c>
      <c r="G37" s="74" t="s">
        <v>306</v>
      </c>
      <c r="H37" s="66">
        <v>3.5532407407407401E-3</v>
      </c>
      <c r="I37" s="91">
        <v>0.21319444444444444</v>
      </c>
    </row>
    <row r="38" spans="1:9" hidden="1" x14ac:dyDescent="0.25">
      <c r="A38" s="70" t="s">
        <v>58</v>
      </c>
      <c r="B38" s="70" t="s">
        <v>309</v>
      </c>
      <c r="C38" s="51" t="str">
        <f t="shared" si="0"/>
        <v>Julian Steinwachs</v>
      </c>
      <c r="D38" s="67" t="s">
        <v>35</v>
      </c>
      <c r="E38" s="67">
        <v>2014</v>
      </c>
      <c r="F38" s="64" t="s">
        <v>36</v>
      </c>
      <c r="G38" s="74" t="s">
        <v>306</v>
      </c>
      <c r="H38" s="66">
        <v>3.0555555555555553E-3</v>
      </c>
      <c r="I38" s="91">
        <v>0.18333333333333335</v>
      </c>
    </row>
    <row r="39" spans="1:9" hidden="1" x14ac:dyDescent="0.25">
      <c r="A39" s="61" t="s">
        <v>310</v>
      </c>
      <c r="B39" s="61" t="s">
        <v>311</v>
      </c>
      <c r="C39" s="51" t="str">
        <f t="shared" si="0"/>
        <v>Phil Busalt</v>
      </c>
      <c r="D39" s="67" t="s">
        <v>35</v>
      </c>
      <c r="E39" s="67">
        <v>2014</v>
      </c>
      <c r="F39" s="69" t="s">
        <v>139</v>
      </c>
      <c r="G39" s="74" t="s">
        <v>306</v>
      </c>
      <c r="H39" s="66">
        <v>3.3796296296296296E-3</v>
      </c>
      <c r="I39" s="91">
        <v>0.20277777777777781</v>
      </c>
    </row>
    <row r="40" spans="1:9" hidden="1" x14ac:dyDescent="0.25">
      <c r="A40" s="61" t="s">
        <v>55</v>
      </c>
      <c r="B40" s="61" t="s">
        <v>176</v>
      </c>
      <c r="C40" s="51" t="str">
        <f t="shared" si="0"/>
        <v>Jacob Gaudl</v>
      </c>
      <c r="D40" s="67" t="s">
        <v>35</v>
      </c>
      <c r="E40" s="67">
        <v>2014</v>
      </c>
      <c r="F40" s="69" t="s">
        <v>139</v>
      </c>
      <c r="G40" s="74" t="s">
        <v>306</v>
      </c>
      <c r="H40" s="66">
        <v>3.3333333333333331E-3</v>
      </c>
      <c r="I40" s="91">
        <v>0.19999999999999998</v>
      </c>
    </row>
    <row r="41" spans="1:9" hidden="1" x14ac:dyDescent="0.25">
      <c r="A41" s="61" t="s">
        <v>175</v>
      </c>
      <c r="B41" s="61" t="s">
        <v>312</v>
      </c>
      <c r="C41" s="51" t="str">
        <f t="shared" si="0"/>
        <v>Max Sinning</v>
      </c>
      <c r="D41" s="67" t="s">
        <v>35</v>
      </c>
      <c r="E41" s="67">
        <v>2014</v>
      </c>
      <c r="F41" s="69" t="s">
        <v>139</v>
      </c>
      <c r="G41" s="74" t="s">
        <v>306</v>
      </c>
      <c r="H41" s="66">
        <v>2.9861111111111108E-3</v>
      </c>
      <c r="I41" s="91">
        <v>0.17916666666666667</v>
      </c>
    </row>
    <row r="42" spans="1:9" hidden="1" x14ac:dyDescent="0.25">
      <c r="A42" s="61" t="s">
        <v>160</v>
      </c>
      <c r="B42" s="61" t="s">
        <v>159</v>
      </c>
      <c r="C42" s="51" t="str">
        <f t="shared" si="0"/>
        <v>Thomas Steinacker</v>
      </c>
      <c r="D42" s="67" t="s">
        <v>35</v>
      </c>
      <c r="E42" s="67">
        <v>2014</v>
      </c>
      <c r="F42" s="64" t="s">
        <v>83</v>
      </c>
      <c r="G42" s="74" t="s">
        <v>306</v>
      </c>
      <c r="H42" s="66">
        <v>3.518518518518518E-3</v>
      </c>
      <c r="I42" s="91">
        <v>0.21111111111111111</v>
      </c>
    </row>
    <row r="43" spans="1:9" hidden="1" x14ac:dyDescent="0.25">
      <c r="A43" s="70" t="s">
        <v>163</v>
      </c>
      <c r="B43" s="70" t="s">
        <v>91</v>
      </c>
      <c r="C43" s="51" t="str">
        <f t="shared" si="0"/>
        <v>Friedrich Wahl</v>
      </c>
      <c r="D43" s="67" t="s">
        <v>35</v>
      </c>
      <c r="E43" s="67">
        <v>2014</v>
      </c>
      <c r="F43" s="68" t="s">
        <v>92</v>
      </c>
      <c r="G43" s="74" t="s">
        <v>306</v>
      </c>
      <c r="H43" s="66">
        <v>3.4143518518518516E-3</v>
      </c>
      <c r="I43" s="91">
        <v>0.20486111111111113</v>
      </c>
    </row>
    <row r="44" spans="1:9" hidden="1" x14ac:dyDescent="0.25">
      <c r="A44" s="70" t="s">
        <v>313</v>
      </c>
      <c r="B44" s="70" t="s">
        <v>314</v>
      </c>
      <c r="C44" s="51" t="str">
        <f t="shared" si="0"/>
        <v>Samuel Stöger</v>
      </c>
      <c r="D44" s="67" t="s">
        <v>35</v>
      </c>
      <c r="E44" s="67">
        <v>2014</v>
      </c>
      <c r="F44" s="71" t="s">
        <v>294</v>
      </c>
      <c r="G44" s="74" t="s">
        <v>306</v>
      </c>
      <c r="H44" s="66">
        <v>2.8009259259259259E-3</v>
      </c>
      <c r="I44" s="91">
        <v>0.16805555555555554</v>
      </c>
    </row>
    <row r="45" spans="1:9" hidden="1" x14ac:dyDescent="0.25">
      <c r="A45" s="61" t="s">
        <v>46</v>
      </c>
      <c r="B45" s="61" t="s">
        <v>194</v>
      </c>
      <c r="C45" s="51" t="str">
        <f t="shared" si="0"/>
        <v>Jonathan Dehnel</v>
      </c>
      <c r="D45" s="63" t="s">
        <v>35</v>
      </c>
      <c r="E45" s="63">
        <v>2015</v>
      </c>
      <c r="F45" s="64" t="s">
        <v>281</v>
      </c>
      <c r="G45" s="74" t="s">
        <v>315</v>
      </c>
      <c r="H45" s="66">
        <v>2.8124999999999999E-3</v>
      </c>
      <c r="I45" s="91">
        <v>0.16874999999999998</v>
      </c>
    </row>
    <row r="46" spans="1:9" hidden="1" x14ac:dyDescent="0.25">
      <c r="A46" s="61" t="s">
        <v>39</v>
      </c>
      <c r="B46" s="61" t="s">
        <v>69</v>
      </c>
      <c r="C46" s="51" t="str">
        <f t="shared" si="0"/>
        <v>Ben Wagner</v>
      </c>
      <c r="D46" s="63" t="s">
        <v>35</v>
      </c>
      <c r="E46" s="63">
        <v>2015</v>
      </c>
      <c r="F46" s="64" t="s">
        <v>281</v>
      </c>
      <c r="G46" s="74" t="s">
        <v>315</v>
      </c>
      <c r="H46" s="66">
        <v>3.5416666666666665E-3</v>
      </c>
      <c r="I46" s="91">
        <v>0.21249999999999999</v>
      </c>
    </row>
    <row r="47" spans="1:9" hidden="1" x14ac:dyDescent="0.25">
      <c r="A47" s="61" t="s">
        <v>180</v>
      </c>
      <c r="B47" s="61" t="s">
        <v>179</v>
      </c>
      <c r="C47" s="51" t="str">
        <f t="shared" si="0"/>
        <v>Paul Göbel</v>
      </c>
      <c r="D47" s="67" t="s">
        <v>35</v>
      </c>
      <c r="E47" s="67">
        <v>2015</v>
      </c>
      <c r="F47" s="68" t="s">
        <v>73</v>
      </c>
      <c r="G47" s="74" t="s">
        <v>315</v>
      </c>
      <c r="H47" s="66">
        <v>3.634259259259259E-3</v>
      </c>
      <c r="I47" s="91">
        <v>0.21805555555555556</v>
      </c>
    </row>
    <row r="48" spans="1:9" hidden="1" x14ac:dyDescent="0.25">
      <c r="A48" s="61" t="s">
        <v>182</v>
      </c>
      <c r="B48" s="61" t="s">
        <v>181</v>
      </c>
      <c r="C48" s="51" t="str">
        <f t="shared" si="0"/>
        <v>Luca Habl</v>
      </c>
      <c r="D48" s="67" t="s">
        <v>35</v>
      </c>
      <c r="E48" s="67">
        <v>2015</v>
      </c>
      <c r="F48" s="68" t="s">
        <v>73</v>
      </c>
      <c r="G48" s="74" t="s">
        <v>315</v>
      </c>
      <c r="H48" s="66">
        <v>3.1712962962962962E-3</v>
      </c>
      <c r="I48" s="91">
        <v>0.19027777777777777</v>
      </c>
    </row>
    <row r="49" spans="1:9" hidden="1" x14ac:dyDescent="0.25">
      <c r="A49" s="61" t="s">
        <v>184</v>
      </c>
      <c r="B49" s="61" t="s">
        <v>183</v>
      </c>
      <c r="C49" s="51" t="str">
        <f t="shared" si="0"/>
        <v>Liam Jannis Hess</v>
      </c>
      <c r="D49" s="67" t="s">
        <v>35</v>
      </c>
      <c r="E49" s="67">
        <v>2015</v>
      </c>
      <c r="F49" s="68" t="s">
        <v>73</v>
      </c>
      <c r="G49" s="74" t="s">
        <v>315</v>
      </c>
      <c r="H49" s="66">
        <v>3.1828703703703702E-3</v>
      </c>
      <c r="I49" s="91">
        <v>0.19097222222222221</v>
      </c>
    </row>
    <row r="50" spans="1:9" hidden="1" x14ac:dyDescent="0.25">
      <c r="A50" s="61" t="s">
        <v>39</v>
      </c>
      <c r="B50" s="61" t="s">
        <v>316</v>
      </c>
      <c r="C50" s="51" t="str">
        <f t="shared" si="0"/>
        <v>Ben Liesner</v>
      </c>
      <c r="D50" s="67" t="s">
        <v>35</v>
      </c>
      <c r="E50" s="67">
        <v>2015</v>
      </c>
      <c r="F50" s="68" t="s">
        <v>73</v>
      </c>
      <c r="G50" s="74" t="s">
        <v>315</v>
      </c>
      <c r="H50" s="66">
        <v>3.5995370370370369E-3</v>
      </c>
      <c r="I50" s="91">
        <v>0.21597222222222223</v>
      </c>
    </row>
    <row r="51" spans="1:9" hidden="1" x14ac:dyDescent="0.25">
      <c r="A51" s="70" t="s">
        <v>193</v>
      </c>
      <c r="B51" s="70" t="s">
        <v>192</v>
      </c>
      <c r="C51" s="51" t="str">
        <f t="shared" si="0"/>
        <v>Josh Walther</v>
      </c>
      <c r="D51" s="67" t="s">
        <v>35</v>
      </c>
      <c r="E51" s="67">
        <v>2015</v>
      </c>
      <c r="F51" s="64" t="s">
        <v>36</v>
      </c>
      <c r="G51" s="74" t="s">
        <v>315</v>
      </c>
      <c r="H51" s="66">
        <v>2.8009259259259259E-3</v>
      </c>
      <c r="I51" s="91">
        <v>0.16805555555555554</v>
      </c>
    </row>
    <row r="52" spans="1:9" ht="17.25" hidden="1" customHeight="1" x14ac:dyDescent="0.25">
      <c r="A52" s="61" t="s">
        <v>317</v>
      </c>
      <c r="B52" s="61" t="s">
        <v>318</v>
      </c>
      <c r="C52" s="51" t="str">
        <f t="shared" si="0"/>
        <v>Jannes De Maertelaere</v>
      </c>
      <c r="D52" s="67" t="s">
        <v>35</v>
      </c>
      <c r="E52" s="67">
        <v>2015</v>
      </c>
      <c r="F52" s="69" t="s">
        <v>139</v>
      </c>
      <c r="G52" s="74" t="s">
        <v>315</v>
      </c>
      <c r="H52" s="66">
        <v>3.5879629629629629E-3</v>
      </c>
      <c r="I52" s="91">
        <v>0.21527777777777779</v>
      </c>
    </row>
    <row r="53" spans="1:9" hidden="1" x14ac:dyDescent="0.25">
      <c r="A53" s="61" t="s">
        <v>246</v>
      </c>
      <c r="B53" s="61" t="s">
        <v>319</v>
      </c>
      <c r="C53" s="51" t="str">
        <f t="shared" si="0"/>
        <v>Maximilian Gilbert</v>
      </c>
      <c r="D53" s="67" t="s">
        <v>35</v>
      </c>
      <c r="E53" s="67">
        <v>2015</v>
      </c>
      <c r="F53" s="69" t="s">
        <v>139</v>
      </c>
      <c r="G53" s="74" t="s">
        <v>315</v>
      </c>
      <c r="H53" s="66">
        <v>2.8935185185185184E-3</v>
      </c>
      <c r="I53" s="91">
        <v>0.17361111111111113</v>
      </c>
    </row>
    <row r="54" spans="1:9" hidden="1" x14ac:dyDescent="0.25">
      <c r="A54" s="61" t="s">
        <v>158</v>
      </c>
      <c r="B54" s="61" t="s">
        <v>320</v>
      </c>
      <c r="C54" s="51" t="str">
        <f t="shared" si="0"/>
        <v>Oskar Hiemer</v>
      </c>
      <c r="D54" s="67" t="s">
        <v>35</v>
      </c>
      <c r="E54" s="67">
        <v>2015</v>
      </c>
      <c r="F54" s="69" t="s">
        <v>139</v>
      </c>
      <c r="G54" s="74" t="s">
        <v>315</v>
      </c>
      <c r="H54" s="66">
        <v>3.0208333333333333E-3</v>
      </c>
      <c r="I54" s="91">
        <v>0.18124999999999999</v>
      </c>
    </row>
    <row r="55" spans="1:9" hidden="1" x14ac:dyDescent="0.25">
      <c r="A55" s="61" t="s">
        <v>178</v>
      </c>
      <c r="B55" s="61" t="s">
        <v>177</v>
      </c>
      <c r="C55" s="51" t="str">
        <f t="shared" si="0"/>
        <v>Marlon Rausch</v>
      </c>
      <c r="D55" s="67" t="s">
        <v>35</v>
      </c>
      <c r="E55" s="67">
        <v>2015</v>
      </c>
      <c r="F55" s="69" t="s">
        <v>139</v>
      </c>
      <c r="G55" s="74" t="s">
        <v>315</v>
      </c>
      <c r="H55" s="66">
        <v>3.3101851851851851E-3</v>
      </c>
      <c r="I55" s="91">
        <v>0.1986111111111111</v>
      </c>
    </row>
    <row r="56" spans="1:9" hidden="1" x14ac:dyDescent="0.25">
      <c r="A56" s="61" t="s">
        <v>321</v>
      </c>
      <c r="B56" s="61" t="s">
        <v>322</v>
      </c>
      <c r="C56" s="51" t="str">
        <f t="shared" si="0"/>
        <v>Konrad Reuber</v>
      </c>
      <c r="D56" s="67" t="s">
        <v>35</v>
      </c>
      <c r="E56" s="67">
        <v>2015</v>
      </c>
      <c r="F56" s="69" t="s">
        <v>139</v>
      </c>
      <c r="G56" s="74" t="s">
        <v>315</v>
      </c>
      <c r="H56" s="66">
        <v>3.3333333333333331E-3</v>
      </c>
      <c r="I56" s="91">
        <v>0.19999999999999998</v>
      </c>
    </row>
    <row r="57" spans="1:9" hidden="1" x14ac:dyDescent="0.25">
      <c r="A57" s="70" t="s">
        <v>323</v>
      </c>
      <c r="B57" s="70" t="s">
        <v>324</v>
      </c>
      <c r="C57" s="51" t="str">
        <f t="shared" si="0"/>
        <v>Antonín Charvát</v>
      </c>
      <c r="D57" s="67" t="s">
        <v>35</v>
      </c>
      <c r="E57" s="67">
        <v>2015</v>
      </c>
      <c r="F57" s="71" t="s">
        <v>294</v>
      </c>
      <c r="G57" s="74" t="s">
        <v>315</v>
      </c>
      <c r="H57" s="66">
        <v>3.6921296296296294E-3</v>
      </c>
      <c r="I57" s="91">
        <v>0.22152777777777777</v>
      </c>
    </row>
    <row r="58" spans="1:9" hidden="1" x14ac:dyDescent="0.25">
      <c r="A58" s="70" t="s">
        <v>325</v>
      </c>
      <c r="B58" s="70" t="s">
        <v>326</v>
      </c>
      <c r="C58" s="51" t="str">
        <f t="shared" si="0"/>
        <v>Jano Dostler</v>
      </c>
      <c r="D58" s="67" t="s">
        <v>35</v>
      </c>
      <c r="E58" s="67">
        <v>2015</v>
      </c>
      <c r="F58" s="71" t="s">
        <v>291</v>
      </c>
      <c r="G58" s="74" t="s">
        <v>315</v>
      </c>
      <c r="H58" s="66">
        <v>3.483796296296296E-3</v>
      </c>
      <c r="I58" s="91">
        <v>0.20902777777777778</v>
      </c>
    </row>
    <row r="59" spans="1:9" hidden="1" x14ac:dyDescent="0.25">
      <c r="A59" s="70" t="s">
        <v>327</v>
      </c>
      <c r="B59" s="70" t="s">
        <v>328</v>
      </c>
      <c r="C59" s="51" t="str">
        <f t="shared" si="0"/>
        <v>Robin  Reichwein</v>
      </c>
      <c r="D59" s="67" t="s">
        <v>35</v>
      </c>
      <c r="E59" s="67">
        <v>2015</v>
      </c>
      <c r="F59" s="71" t="s">
        <v>329</v>
      </c>
      <c r="G59" s="74" t="s">
        <v>315</v>
      </c>
      <c r="H59" s="66">
        <v>3.472222222222222E-3</v>
      </c>
      <c r="I59" s="91">
        <v>0.20833333333333334</v>
      </c>
    </row>
    <row r="60" spans="1:9" hidden="1" x14ac:dyDescent="0.25">
      <c r="A60" s="70" t="s">
        <v>330</v>
      </c>
      <c r="B60" s="70" t="s">
        <v>331</v>
      </c>
      <c r="C60" s="51" t="str">
        <f t="shared" si="0"/>
        <v>Ritvik Sukka</v>
      </c>
      <c r="D60" s="67" t="s">
        <v>35</v>
      </c>
      <c r="E60" s="67">
        <v>2015</v>
      </c>
      <c r="F60" s="71" t="s">
        <v>294</v>
      </c>
      <c r="G60" s="74" t="s">
        <v>315</v>
      </c>
      <c r="H60" s="66">
        <v>2.8240740740740739E-3</v>
      </c>
      <c r="I60" s="91">
        <v>0.16944444444444443</v>
      </c>
    </row>
    <row r="61" spans="1:9" hidden="1" x14ac:dyDescent="0.25">
      <c r="A61" s="61" t="s">
        <v>332</v>
      </c>
      <c r="B61" s="61" t="s">
        <v>54</v>
      </c>
      <c r="C61" s="51" t="str">
        <f t="shared" si="0"/>
        <v>Kira Rupp</v>
      </c>
      <c r="D61" s="62" t="s">
        <v>78</v>
      </c>
      <c r="E61" s="63">
        <v>2014</v>
      </c>
      <c r="F61" s="64" t="s">
        <v>281</v>
      </c>
      <c r="G61" s="75" t="s">
        <v>333</v>
      </c>
      <c r="H61" s="66">
        <v>3.368055555555556E-3</v>
      </c>
      <c r="I61" s="91">
        <v>0.20208333333333331</v>
      </c>
    </row>
    <row r="62" spans="1:9" hidden="1" x14ac:dyDescent="0.25">
      <c r="A62" s="61" t="s">
        <v>128</v>
      </c>
      <c r="B62" s="61" t="s">
        <v>211</v>
      </c>
      <c r="C62" s="51" t="str">
        <f t="shared" si="0"/>
        <v>Marie Scheuermann</v>
      </c>
      <c r="D62" s="62" t="s">
        <v>78</v>
      </c>
      <c r="E62" s="63">
        <v>2014</v>
      </c>
      <c r="F62" s="64" t="s">
        <v>281</v>
      </c>
      <c r="G62" s="75" t="s">
        <v>333</v>
      </c>
      <c r="H62" s="66">
        <v>3.37962962962963E-3</v>
      </c>
      <c r="I62" s="91">
        <v>0.20277777777777781</v>
      </c>
    </row>
    <row r="63" spans="1:9" hidden="1" x14ac:dyDescent="0.25">
      <c r="A63" s="61" t="s">
        <v>203</v>
      </c>
      <c r="B63" s="61" t="s">
        <v>202</v>
      </c>
      <c r="C63" s="51" t="str">
        <f t="shared" si="0"/>
        <v>Liel Möller</v>
      </c>
      <c r="D63" s="62" t="s">
        <v>78</v>
      </c>
      <c r="E63" s="67">
        <v>2014</v>
      </c>
      <c r="F63" s="68" t="s">
        <v>73</v>
      </c>
      <c r="G63" s="75" t="s">
        <v>333</v>
      </c>
      <c r="H63" s="66">
        <v>3.402777777777778E-3</v>
      </c>
      <c r="I63" s="91">
        <v>0.20416666666666669</v>
      </c>
    </row>
    <row r="64" spans="1:9" hidden="1" x14ac:dyDescent="0.25">
      <c r="A64" s="61" t="s">
        <v>210</v>
      </c>
      <c r="B64" s="61" t="s">
        <v>209</v>
      </c>
      <c r="C64" s="51" t="str">
        <f t="shared" si="0"/>
        <v>Pauline Heiß</v>
      </c>
      <c r="D64" s="62" t="s">
        <v>78</v>
      </c>
      <c r="E64" s="67">
        <v>2014</v>
      </c>
      <c r="F64" s="64" t="s">
        <v>52</v>
      </c>
      <c r="G64" s="75" t="s">
        <v>333</v>
      </c>
      <c r="H64" s="66">
        <v>3.2060185185185191E-3</v>
      </c>
      <c r="I64" s="91">
        <v>0.19236111111111112</v>
      </c>
    </row>
    <row r="65" spans="1:9" hidden="1" x14ac:dyDescent="0.25">
      <c r="A65" s="61" t="s">
        <v>217</v>
      </c>
      <c r="B65" s="61" t="s">
        <v>216</v>
      </c>
      <c r="C65" s="51" t="str">
        <f t="shared" si="0"/>
        <v>Nele Otto</v>
      </c>
      <c r="D65" s="62" t="s">
        <v>78</v>
      </c>
      <c r="E65" s="67">
        <v>2014</v>
      </c>
      <c r="F65" s="64" t="s">
        <v>52</v>
      </c>
      <c r="G65" s="75" t="s">
        <v>333</v>
      </c>
      <c r="H65" s="66">
        <v>3.2291666666666671E-3</v>
      </c>
      <c r="I65" s="91">
        <v>0.19375000000000001</v>
      </c>
    </row>
    <row r="66" spans="1:9" hidden="1" x14ac:dyDescent="0.25">
      <c r="A66" s="61" t="s">
        <v>334</v>
      </c>
      <c r="B66" s="61" t="s">
        <v>197</v>
      </c>
      <c r="C66" s="51" t="str">
        <f t="shared" si="0"/>
        <v>Hanna  Schmidt</v>
      </c>
      <c r="D66" s="62" t="s">
        <v>78</v>
      </c>
      <c r="E66" s="67">
        <v>2014</v>
      </c>
      <c r="F66" s="68" t="s">
        <v>143</v>
      </c>
      <c r="G66" s="75" t="s">
        <v>333</v>
      </c>
      <c r="H66" s="66">
        <v>3.344907407407408E-3</v>
      </c>
      <c r="I66" s="91">
        <v>0.20069444444444443</v>
      </c>
    </row>
    <row r="67" spans="1:9" hidden="1" x14ac:dyDescent="0.25">
      <c r="A67" s="61" t="s">
        <v>81</v>
      </c>
      <c r="B67" s="61" t="s">
        <v>225</v>
      </c>
      <c r="C67" s="51" t="str">
        <f t="shared" ref="C67:C130" si="1">A67&amp;" "&amp;B67</f>
        <v>Lina Wicke</v>
      </c>
      <c r="D67" s="62" t="s">
        <v>78</v>
      </c>
      <c r="E67" s="67">
        <v>2014</v>
      </c>
      <c r="F67" s="68" t="s">
        <v>143</v>
      </c>
      <c r="G67" s="75" t="s">
        <v>333</v>
      </c>
      <c r="H67" s="66">
        <v>3.414351851851852E-3</v>
      </c>
      <c r="I67" s="91">
        <v>0.20486111111111113</v>
      </c>
    </row>
    <row r="68" spans="1:9" hidden="1" x14ac:dyDescent="0.25">
      <c r="A68" s="61" t="s">
        <v>335</v>
      </c>
      <c r="B68" s="61" t="s">
        <v>336</v>
      </c>
      <c r="C68" s="51" t="str">
        <f t="shared" si="1"/>
        <v>Elli Hoffmann</v>
      </c>
      <c r="D68" s="62" t="s">
        <v>78</v>
      </c>
      <c r="E68" s="67">
        <v>2014</v>
      </c>
      <c r="F68" s="68" t="s">
        <v>337</v>
      </c>
      <c r="G68" s="75" t="s">
        <v>333</v>
      </c>
      <c r="H68" s="66">
        <v>2.8703703703703708E-3</v>
      </c>
      <c r="I68" s="91">
        <v>0.17222222222222225</v>
      </c>
    </row>
    <row r="69" spans="1:9" hidden="1" x14ac:dyDescent="0.25">
      <c r="A69" s="70" t="s">
        <v>338</v>
      </c>
      <c r="B69" s="70" t="s">
        <v>195</v>
      </c>
      <c r="C69" s="51" t="str">
        <f t="shared" si="1"/>
        <v>Adele Sofia Barazzuol</v>
      </c>
      <c r="D69" s="62" t="s">
        <v>78</v>
      </c>
      <c r="E69" s="67">
        <v>2014</v>
      </c>
      <c r="F69" s="64" t="s">
        <v>36</v>
      </c>
      <c r="G69" s="75" t="s">
        <v>333</v>
      </c>
      <c r="H69" s="66">
        <v>3.449074074074074E-3</v>
      </c>
      <c r="I69" s="91">
        <v>0.20694444444444446</v>
      </c>
    </row>
    <row r="70" spans="1:9" hidden="1" x14ac:dyDescent="0.25">
      <c r="A70" s="61" t="s">
        <v>339</v>
      </c>
      <c r="B70" s="61" t="s">
        <v>340</v>
      </c>
      <c r="C70" s="51" t="str">
        <f t="shared" si="1"/>
        <v>Cecilia Gläser</v>
      </c>
      <c r="D70" s="62" t="s">
        <v>78</v>
      </c>
      <c r="E70" s="67">
        <v>2014</v>
      </c>
      <c r="F70" s="69" t="s">
        <v>139</v>
      </c>
      <c r="G70" s="75" t="s">
        <v>333</v>
      </c>
      <c r="H70" s="66">
        <v>3.4953703703703705E-3</v>
      </c>
      <c r="I70" s="91">
        <v>0.20972222222222223</v>
      </c>
    </row>
    <row r="71" spans="1:9" hidden="1" x14ac:dyDescent="0.25">
      <c r="A71" s="61" t="s">
        <v>219</v>
      </c>
      <c r="B71" s="61" t="s">
        <v>218</v>
      </c>
      <c r="C71" s="51" t="str">
        <f t="shared" si="1"/>
        <v>Nora Pettermann</v>
      </c>
      <c r="D71" s="62" t="s">
        <v>78</v>
      </c>
      <c r="E71" s="67">
        <v>2014</v>
      </c>
      <c r="F71" s="69" t="s">
        <v>139</v>
      </c>
      <c r="G71" s="75" t="s">
        <v>333</v>
      </c>
      <c r="H71" s="66">
        <v>3.0902777777777782E-3</v>
      </c>
      <c r="I71" s="91">
        <v>0.18541666666666667</v>
      </c>
    </row>
    <row r="72" spans="1:9" hidden="1" x14ac:dyDescent="0.25">
      <c r="A72" s="61" t="s">
        <v>126</v>
      </c>
      <c r="B72" s="61" t="s">
        <v>206</v>
      </c>
      <c r="C72" s="51" t="str">
        <f t="shared" si="1"/>
        <v>Ida Weiland</v>
      </c>
      <c r="D72" s="62" t="s">
        <v>78</v>
      </c>
      <c r="E72" s="67">
        <v>2014</v>
      </c>
      <c r="F72" s="69" t="s">
        <v>139</v>
      </c>
      <c r="G72" s="75" t="s">
        <v>333</v>
      </c>
      <c r="H72" s="66">
        <v>2.9050925925925928E-3</v>
      </c>
      <c r="I72" s="91">
        <v>0.17430555555555557</v>
      </c>
    </row>
    <row r="73" spans="1:9" hidden="1" x14ac:dyDescent="0.25">
      <c r="A73" s="70" t="s">
        <v>341</v>
      </c>
      <c r="B73" s="70" t="s">
        <v>342</v>
      </c>
      <c r="C73" s="51" t="str">
        <f t="shared" si="1"/>
        <v>Finja Heitmüller</v>
      </c>
      <c r="D73" s="62" t="s">
        <v>78</v>
      </c>
      <c r="E73" s="67">
        <v>2014</v>
      </c>
      <c r="F73" s="71" t="s">
        <v>291</v>
      </c>
      <c r="G73" s="75" t="s">
        <v>333</v>
      </c>
      <c r="H73" s="66">
        <v>3.8078703703703703E-3</v>
      </c>
      <c r="I73" s="91">
        <v>0.22847222222222222</v>
      </c>
    </row>
    <row r="74" spans="1:9" hidden="1" x14ac:dyDescent="0.25">
      <c r="A74" s="46" t="s">
        <v>343</v>
      </c>
      <c r="B74" s="46" t="s">
        <v>344</v>
      </c>
      <c r="C74" s="51" t="str">
        <f t="shared" si="1"/>
        <v>Leana Hainbuch</v>
      </c>
      <c r="D74" s="82" t="s">
        <v>78</v>
      </c>
      <c r="E74" s="46">
        <v>2015</v>
      </c>
      <c r="F74" s="46" t="s">
        <v>281</v>
      </c>
      <c r="G74" s="46" t="s">
        <v>345</v>
      </c>
      <c r="H74" s="85">
        <v>3.8657407407407403E-3</v>
      </c>
      <c r="I74" s="91">
        <v>0.23194444444444443</v>
      </c>
    </row>
    <row r="75" spans="1:9" hidden="1" x14ac:dyDescent="0.25">
      <c r="A75" s="46" t="s">
        <v>231</v>
      </c>
      <c r="B75" s="46" t="s">
        <v>230</v>
      </c>
      <c r="C75" s="51" t="str">
        <f t="shared" si="1"/>
        <v>Charlotte Loll</v>
      </c>
      <c r="D75" s="82" t="s">
        <v>78</v>
      </c>
      <c r="E75" s="46">
        <v>2015</v>
      </c>
      <c r="F75" s="46" t="s">
        <v>281</v>
      </c>
      <c r="G75" s="46" t="s">
        <v>345</v>
      </c>
      <c r="H75" s="85">
        <v>3.0787037037037042E-3</v>
      </c>
      <c r="I75" s="91">
        <v>0.18472222222222223</v>
      </c>
    </row>
    <row r="76" spans="1:9" hidden="1" x14ac:dyDescent="0.25">
      <c r="A76" s="46" t="s">
        <v>227</v>
      </c>
      <c r="B76" s="46" t="s">
        <v>226</v>
      </c>
      <c r="C76" s="51" t="str">
        <f t="shared" si="1"/>
        <v>Franziska Stark</v>
      </c>
      <c r="D76" s="82" t="s">
        <v>78</v>
      </c>
      <c r="E76" s="46">
        <v>2015</v>
      </c>
      <c r="F76" s="46" t="s">
        <v>73</v>
      </c>
      <c r="G76" s="46" t="s">
        <v>345</v>
      </c>
      <c r="H76" s="85">
        <v>3.8773148148148143E-3</v>
      </c>
      <c r="I76" s="91">
        <v>0.23263888888888887</v>
      </c>
    </row>
    <row r="77" spans="1:9" hidden="1" x14ac:dyDescent="0.25">
      <c r="A77" s="46" t="s">
        <v>140</v>
      </c>
      <c r="B77" s="46" t="s">
        <v>224</v>
      </c>
      <c r="C77" s="51" t="str">
        <f t="shared" si="1"/>
        <v>Valerie Röhrig</v>
      </c>
      <c r="D77" s="82" t="s">
        <v>78</v>
      </c>
      <c r="E77" s="46">
        <v>2015</v>
      </c>
      <c r="F77" s="46" t="s">
        <v>143</v>
      </c>
      <c r="G77" s="46" t="s">
        <v>345</v>
      </c>
      <c r="H77" s="85">
        <v>3.9236111111111104E-3</v>
      </c>
      <c r="I77" s="91">
        <v>0.23541666666666669</v>
      </c>
    </row>
    <row r="78" spans="1:9" hidden="1" x14ac:dyDescent="0.25">
      <c r="A78" s="46" t="s">
        <v>128</v>
      </c>
      <c r="B78" s="46" t="s">
        <v>236</v>
      </c>
      <c r="C78" s="51" t="str">
        <f t="shared" si="1"/>
        <v>Marie Kimpel</v>
      </c>
      <c r="D78" s="82" t="s">
        <v>78</v>
      </c>
      <c r="E78" s="46">
        <v>2015</v>
      </c>
      <c r="F78" s="46" t="s">
        <v>118</v>
      </c>
      <c r="G78" s="46" t="s">
        <v>345</v>
      </c>
      <c r="H78" s="85">
        <v>3.1597222222222226E-3</v>
      </c>
      <c r="I78" s="91">
        <v>0.18958333333333333</v>
      </c>
    </row>
    <row r="79" spans="1:9" hidden="1" x14ac:dyDescent="0.25">
      <c r="A79" s="46" t="s">
        <v>346</v>
      </c>
      <c r="B79" s="46" t="s">
        <v>168</v>
      </c>
      <c r="C79" s="51" t="str">
        <f t="shared" si="1"/>
        <v>Liv Hofmann</v>
      </c>
      <c r="D79" s="82" t="s">
        <v>78</v>
      </c>
      <c r="E79" s="46">
        <v>2015</v>
      </c>
      <c r="F79" s="46" t="s">
        <v>139</v>
      </c>
      <c r="G79" s="46" t="s">
        <v>345</v>
      </c>
      <c r="H79" s="85">
        <v>3.368055555555556E-3</v>
      </c>
      <c r="I79" s="91">
        <v>0.20208333333333331</v>
      </c>
    </row>
    <row r="80" spans="1:9" hidden="1" x14ac:dyDescent="0.25">
      <c r="A80" s="46" t="s">
        <v>88</v>
      </c>
      <c r="B80" s="46" t="s">
        <v>347</v>
      </c>
      <c r="C80" s="51" t="str">
        <f t="shared" si="1"/>
        <v>Mia Huras</v>
      </c>
      <c r="D80" s="82" t="s">
        <v>78</v>
      </c>
      <c r="E80" s="46">
        <v>2015</v>
      </c>
      <c r="F80" s="46" t="s">
        <v>139</v>
      </c>
      <c r="G80" s="46" t="s">
        <v>345</v>
      </c>
      <c r="H80" s="85">
        <v>3.9004629629629623E-3</v>
      </c>
      <c r="I80" s="91">
        <v>0.23402777777777781</v>
      </c>
    </row>
    <row r="81" spans="1:9" hidden="1" x14ac:dyDescent="0.25">
      <c r="A81" s="46" t="s">
        <v>198</v>
      </c>
      <c r="B81" s="46" t="s">
        <v>89</v>
      </c>
      <c r="C81" s="51" t="str">
        <f t="shared" si="1"/>
        <v>Hanna Weppler</v>
      </c>
      <c r="D81" s="82" t="s">
        <v>78</v>
      </c>
      <c r="E81" s="46">
        <v>2015</v>
      </c>
      <c r="F81" s="46" t="s">
        <v>139</v>
      </c>
      <c r="G81" s="46" t="s">
        <v>345</v>
      </c>
      <c r="H81" s="85">
        <v>3.3217592592592595E-3</v>
      </c>
      <c r="I81" s="91">
        <v>0.19930555555555554</v>
      </c>
    </row>
    <row r="82" spans="1:9" hidden="1" x14ac:dyDescent="0.25">
      <c r="A82" s="46" t="s">
        <v>239</v>
      </c>
      <c r="B82" s="46" t="s">
        <v>89</v>
      </c>
      <c r="C82" s="51" t="str">
        <f t="shared" si="1"/>
        <v>Paula Weppler</v>
      </c>
      <c r="D82" s="82" t="s">
        <v>78</v>
      </c>
      <c r="E82" s="46">
        <v>2015</v>
      </c>
      <c r="F82" s="46" t="s">
        <v>139</v>
      </c>
      <c r="G82" s="46" t="s">
        <v>345</v>
      </c>
      <c r="H82" s="85">
        <v>3.0439814814814821E-3</v>
      </c>
      <c r="I82" s="91">
        <v>0.18263888888888891</v>
      </c>
    </row>
    <row r="83" spans="1:9" hidden="1" x14ac:dyDescent="0.25">
      <c r="A83" s="46" t="s">
        <v>229</v>
      </c>
      <c r="B83" s="46" t="s">
        <v>228</v>
      </c>
      <c r="C83" s="51" t="str">
        <f t="shared" si="1"/>
        <v>Lisann Ahne</v>
      </c>
      <c r="D83" s="82" t="s">
        <v>78</v>
      </c>
      <c r="E83" s="46">
        <v>2015</v>
      </c>
      <c r="F83" s="46" t="s">
        <v>92</v>
      </c>
      <c r="G83" s="46" t="s">
        <v>345</v>
      </c>
      <c r="H83" s="85">
        <v>3.6921296296296294E-3</v>
      </c>
      <c r="I83" s="91">
        <v>0.22152777777777777</v>
      </c>
    </row>
    <row r="84" spans="1:9" hidden="1" x14ac:dyDescent="0.25">
      <c r="A84" s="46" t="s">
        <v>234</v>
      </c>
      <c r="B84" s="46" t="s">
        <v>233</v>
      </c>
      <c r="C84" s="51" t="str">
        <f t="shared" si="1"/>
        <v>Johanna Schrimpf</v>
      </c>
      <c r="D84" s="82" t="s">
        <v>78</v>
      </c>
      <c r="E84" s="46">
        <v>2015</v>
      </c>
      <c r="F84" s="46" t="s">
        <v>92</v>
      </c>
      <c r="G84" s="46" t="s">
        <v>345</v>
      </c>
      <c r="H84" s="85">
        <v>3.5416666666666665E-3</v>
      </c>
      <c r="I84" s="91">
        <v>0.21249999999999999</v>
      </c>
    </row>
    <row r="85" spans="1:9" hidden="1" x14ac:dyDescent="0.25">
      <c r="A85" s="46" t="s">
        <v>149</v>
      </c>
      <c r="B85" s="46" t="s">
        <v>348</v>
      </c>
      <c r="C85" s="51" t="str">
        <f t="shared" si="1"/>
        <v>Valentina Kekule</v>
      </c>
      <c r="D85" s="82" t="s">
        <v>78</v>
      </c>
      <c r="E85" s="46">
        <v>2015</v>
      </c>
      <c r="F85" s="46" t="s">
        <v>349</v>
      </c>
      <c r="G85" s="46" t="s">
        <v>345</v>
      </c>
      <c r="H85" s="85">
        <v>3.5069444444444445E-3</v>
      </c>
      <c r="I85" s="91">
        <v>0.21041666666666667</v>
      </c>
    </row>
    <row r="86" spans="1:9" hidden="1" x14ac:dyDescent="0.25">
      <c r="A86" s="46" t="s">
        <v>88</v>
      </c>
      <c r="B86" s="46" t="s">
        <v>350</v>
      </c>
      <c r="C86" s="51" t="str">
        <f t="shared" si="1"/>
        <v>Mia Manasijevic</v>
      </c>
      <c r="D86" s="82" t="s">
        <v>78</v>
      </c>
      <c r="E86" s="46">
        <v>2015</v>
      </c>
      <c r="F86" s="46" t="s">
        <v>291</v>
      </c>
      <c r="G86" s="46" t="s">
        <v>345</v>
      </c>
      <c r="H86" s="85">
        <v>3.7152777777777774E-3</v>
      </c>
      <c r="I86" s="91">
        <v>0.22291666666666665</v>
      </c>
    </row>
    <row r="87" spans="1:9" s="48" customFormat="1" hidden="1" x14ac:dyDescent="0.25">
      <c r="A87" s="48" t="s">
        <v>351</v>
      </c>
      <c r="B87" s="48" t="s">
        <v>301</v>
      </c>
      <c r="C87" s="51" t="str">
        <f t="shared" si="1"/>
        <v>Jule Patzelt</v>
      </c>
      <c r="D87" s="83" t="s">
        <v>78</v>
      </c>
      <c r="E87" s="48">
        <v>2015</v>
      </c>
      <c r="F87" s="48" t="s">
        <v>294</v>
      </c>
      <c r="G87" s="48" t="s">
        <v>345</v>
      </c>
      <c r="H87" s="86">
        <v>3.402777777777778E-3</v>
      </c>
      <c r="I87" s="91">
        <v>0.20416666666666669</v>
      </c>
    </row>
    <row r="88" spans="1:9" hidden="1" x14ac:dyDescent="0.25">
      <c r="A88" s="46" t="s">
        <v>62</v>
      </c>
      <c r="B88" s="46" t="s">
        <v>202</v>
      </c>
      <c r="C88" s="51" t="str">
        <f t="shared" si="1"/>
        <v>Elias Möller</v>
      </c>
      <c r="D88" s="82" t="s">
        <v>35</v>
      </c>
      <c r="E88" s="46">
        <v>2016</v>
      </c>
      <c r="F88" s="46" t="s">
        <v>73</v>
      </c>
      <c r="G88" s="48" t="s">
        <v>352</v>
      </c>
      <c r="H88" s="85">
        <v>1.6550925925925923E-3</v>
      </c>
      <c r="I88" s="91">
        <v>9.930555555555555E-2</v>
      </c>
    </row>
    <row r="89" spans="1:9" hidden="1" x14ac:dyDescent="0.25">
      <c r="A89" s="46" t="s">
        <v>246</v>
      </c>
      <c r="B89" s="46" t="s">
        <v>130</v>
      </c>
      <c r="C89" s="51" t="str">
        <f t="shared" si="1"/>
        <v>Maximilian Bremer</v>
      </c>
      <c r="D89" s="82" t="s">
        <v>35</v>
      </c>
      <c r="E89" s="46">
        <v>2016</v>
      </c>
      <c r="F89" s="46" t="s">
        <v>52</v>
      </c>
      <c r="G89" s="48" t="s">
        <v>352</v>
      </c>
      <c r="H89" s="85">
        <v>1.7592592592592588E-3</v>
      </c>
      <c r="I89" s="91">
        <v>0.10555555555555556</v>
      </c>
    </row>
    <row r="90" spans="1:9" hidden="1" x14ac:dyDescent="0.25">
      <c r="A90" s="46" t="s">
        <v>262</v>
      </c>
      <c r="B90" s="46" t="s">
        <v>209</v>
      </c>
      <c r="C90" s="51" t="str">
        <f t="shared" si="1"/>
        <v>Anton Heiß</v>
      </c>
      <c r="D90" s="82" t="s">
        <v>35</v>
      </c>
      <c r="E90" s="46">
        <v>2016</v>
      </c>
      <c r="F90" s="46" t="s">
        <v>52</v>
      </c>
      <c r="G90" s="48" t="s">
        <v>352</v>
      </c>
      <c r="H90" s="85">
        <v>1.4467592592592592E-3</v>
      </c>
      <c r="I90" s="91">
        <v>8.6805555555555566E-2</v>
      </c>
    </row>
    <row r="91" spans="1:9" hidden="1" x14ac:dyDescent="0.25">
      <c r="A91" s="46" t="s">
        <v>353</v>
      </c>
      <c r="B91" s="46" t="s">
        <v>354</v>
      </c>
      <c r="C91" s="51" t="str">
        <f t="shared" si="1"/>
        <v>Lucian Reinhardt</v>
      </c>
      <c r="D91" s="82" t="s">
        <v>35</v>
      </c>
      <c r="E91" s="46">
        <v>2016</v>
      </c>
      <c r="F91" s="46" t="s">
        <v>52</v>
      </c>
      <c r="G91" s="48" t="s">
        <v>352</v>
      </c>
      <c r="H91" s="85">
        <v>1.7245370370370366E-3</v>
      </c>
      <c r="I91" s="91">
        <v>0.10347222222222223</v>
      </c>
    </row>
    <row r="92" spans="1:9" hidden="1" x14ac:dyDescent="0.25">
      <c r="A92" s="46" t="s">
        <v>355</v>
      </c>
      <c r="B92" s="46" t="s">
        <v>197</v>
      </c>
      <c r="C92" s="51" t="str">
        <f t="shared" si="1"/>
        <v>Luckas  Schmidt</v>
      </c>
      <c r="D92" s="82" t="s">
        <v>35</v>
      </c>
      <c r="E92" s="46">
        <v>2016</v>
      </c>
      <c r="F92" s="46" t="s">
        <v>36</v>
      </c>
      <c r="G92" s="48" t="s">
        <v>352</v>
      </c>
      <c r="H92" s="85">
        <v>1.6782407407407406E-3</v>
      </c>
      <c r="I92" s="91">
        <v>0.10069444444444443</v>
      </c>
    </row>
    <row r="93" spans="1:9" hidden="1" x14ac:dyDescent="0.25">
      <c r="A93" s="46" t="s">
        <v>274</v>
      </c>
      <c r="B93" s="46" t="s">
        <v>131</v>
      </c>
      <c r="C93" s="51" t="str">
        <f t="shared" si="1"/>
        <v>Robert Strom</v>
      </c>
      <c r="D93" s="82" t="s">
        <v>35</v>
      </c>
      <c r="E93" s="46">
        <v>2016</v>
      </c>
      <c r="F93" s="46" t="s">
        <v>36</v>
      </c>
      <c r="G93" s="48" t="s">
        <v>352</v>
      </c>
      <c r="H93" s="85">
        <v>1.7013888888888886E-3</v>
      </c>
      <c r="I93" s="91">
        <v>0.10208333333333335</v>
      </c>
    </row>
    <row r="94" spans="1:9" hidden="1" x14ac:dyDescent="0.25">
      <c r="A94" s="46" t="s">
        <v>173</v>
      </c>
      <c r="B94" s="46" t="s">
        <v>237</v>
      </c>
      <c r="C94" s="51" t="str">
        <f t="shared" si="1"/>
        <v>Lucas Zielinski</v>
      </c>
      <c r="D94" s="82" t="s">
        <v>35</v>
      </c>
      <c r="E94" s="46">
        <v>2017</v>
      </c>
      <c r="F94" s="46" t="s">
        <v>36</v>
      </c>
      <c r="G94" s="48" t="s">
        <v>356</v>
      </c>
      <c r="H94" s="85">
        <v>1.5740740740740739E-3</v>
      </c>
      <c r="I94" s="91">
        <v>9.4444444444444442E-2</v>
      </c>
    </row>
    <row r="95" spans="1:9" hidden="1" x14ac:dyDescent="0.25">
      <c r="A95" s="46" t="s">
        <v>357</v>
      </c>
      <c r="B95" s="46" t="s">
        <v>287</v>
      </c>
      <c r="C95" s="51" t="str">
        <f t="shared" si="1"/>
        <v>Marty Krümberg</v>
      </c>
      <c r="D95" s="82" t="s">
        <v>35</v>
      </c>
      <c r="E95" s="46">
        <v>2016</v>
      </c>
      <c r="F95" s="46" t="s">
        <v>139</v>
      </c>
      <c r="G95" s="48" t="s">
        <v>352</v>
      </c>
      <c r="H95" s="85">
        <v>2.3148148148148143E-3</v>
      </c>
      <c r="I95" s="91">
        <v>0.1388888888888889</v>
      </c>
    </row>
    <row r="96" spans="1:9" hidden="1" x14ac:dyDescent="0.25">
      <c r="A96" s="46" t="s">
        <v>257</v>
      </c>
      <c r="B96" s="46" t="s">
        <v>256</v>
      </c>
      <c r="C96" s="51" t="str">
        <f t="shared" si="1"/>
        <v>Oliver Stippich</v>
      </c>
      <c r="D96" s="82" t="s">
        <v>35</v>
      </c>
      <c r="E96" s="46">
        <v>2016</v>
      </c>
      <c r="F96" s="46" t="s">
        <v>139</v>
      </c>
      <c r="G96" s="48" t="s">
        <v>352</v>
      </c>
      <c r="H96" s="85">
        <v>1.7129629629629626E-3</v>
      </c>
      <c r="I96" s="91">
        <v>0.10277777777777779</v>
      </c>
    </row>
    <row r="97" spans="1:9" hidden="1" x14ac:dyDescent="0.25">
      <c r="A97" s="46" t="s">
        <v>358</v>
      </c>
      <c r="B97" s="46" t="s">
        <v>190</v>
      </c>
      <c r="C97" s="51" t="str">
        <f t="shared" si="1"/>
        <v>Luke Stöcklein</v>
      </c>
      <c r="D97" s="82" t="s">
        <v>35</v>
      </c>
      <c r="E97" s="46">
        <v>2017</v>
      </c>
      <c r="F97" s="46" t="s">
        <v>139</v>
      </c>
      <c r="G97" s="48" t="s">
        <v>356</v>
      </c>
      <c r="H97" s="85">
        <v>1.6203703703703701E-3</v>
      </c>
      <c r="I97" s="91">
        <v>9.7222222222222224E-2</v>
      </c>
    </row>
    <row r="98" spans="1:9" hidden="1" x14ac:dyDescent="0.25">
      <c r="A98" s="46" t="s">
        <v>240</v>
      </c>
      <c r="B98" s="46" t="s">
        <v>37</v>
      </c>
      <c r="C98" s="51" t="str">
        <f t="shared" si="1"/>
        <v>Hendrik Fritz</v>
      </c>
      <c r="D98" s="82" t="s">
        <v>35</v>
      </c>
      <c r="E98" s="46">
        <v>2016</v>
      </c>
      <c r="F98" s="46" t="s">
        <v>92</v>
      </c>
      <c r="G98" s="48" t="s">
        <v>352</v>
      </c>
      <c r="H98" s="85">
        <v>1.4004629629629629E-3</v>
      </c>
      <c r="I98" s="91">
        <v>8.4027777777777771E-2</v>
      </c>
    </row>
    <row r="99" spans="1:9" hidden="1" x14ac:dyDescent="0.25">
      <c r="A99" s="46" t="s">
        <v>359</v>
      </c>
      <c r="B99" s="46" t="s">
        <v>360</v>
      </c>
      <c r="C99" s="51" t="str">
        <f t="shared" si="1"/>
        <v>Moritz Allendorf</v>
      </c>
      <c r="D99" s="82" t="s">
        <v>35</v>
      </c>
      <c r="E99" s="46">
        <v>2016</v>
      </c>
      <c r="F99" s="46" t="s">
        <v>294</v>
      </c>
      <c r="G99" s="48" t="s">
        <v>352</v>
      </c>
      <c r="H99" s="85">
        <v>1.6435185185185183E-3</v>
      </c>
      <c r="I99" s="91">
        <v>9.8611111111111108E-2</v>
      </c>
    </row>
    <row r="100" spans="1:9" hidden="1" x14ac:dyDescent="0.25">
      <c r="A100" s="46" t="s">
        <v>274</v>
      </c>
      <c r="B100" s="46" t="s">
        <v>361</v>
      </c>
      <c r="C100" s="51" t="str">
        <f t="shared" si="1"/>
        <v>Robert Golovega</v>
      </c>
      <c r="D100" s="82" t="s">
        <v>35</v>
      </c>
      <c r="E100" s="46">
        <v>2016</v>
      </c>
      <c r="F100" s="46" t="s">
        <v>329</v>
      </c>
      <c r="G100" s="48" t="s">
        <v>352</v>
      </c>
      <c r="H100" s="85">
        <v>1.6898148148148146E-3</v>
      </c>
      <c r="I100" s="91">
        <v>0.1013888888888889</v>
      </c>
    </row>
    <row r="101" spans="1:9" hidden="1" x14ac:dyDescent="0.25">
      <c r="A101" s="46" t="s">
        <v>362</v>
      </c>
      <c r="B101" s="46" t="s">
        <v>350</v>
      </c>
      <c r="C101" s="51" t="str">
        <f t="shared" si="1"/>
        <v>Filip Manasijevic</v>
      </c>
      <c r="D101" s="82" t="s">
        <v>35</v>
      </c>
      <c r="E101" s="46">
        <v>2016</v>
      </c>
      <c r="F101" s="46" t="s">
        <v>363</v>
      </c>
      <c r="G101" s="48" t="s">
        <v>352</v>
      </c>
      <c r="H101" s="85">
        <v>2.3958333333333327E-3</v>
      </c>
      <c r="I101" s="91">
        <v>0.14375000000000002</v>
      </c>
    </row>
    <row r="102" spans="1:9" hidden="1" x14ac:dyDescent="0.25">
      <c r="A102" s="46" t="s">
        <v>364</v>
      </c>
      <c r="B102" s="46" t="s">
        <v>365</v>
      </c>
      <c r="C102" s="51" t="str">
        <f t="shared" si="1"/>
        <v>Benjamin  Molnár </v>
      </c>
      <c r="D102" s="82" t="s">
        <v>35</v>
      </c>
      <c r="E102" s="46">
        <v>2017</v>
      </c>
      <c r="F102" s="46" t="s">
        <v>366</v>
      </c>
      <c r="G102" s="48" t="s">
        <v>356</v>
      </c>
      <c r="H102" s="85">
        <v>1.944444444444444E-3</v>
      </c>
      <c r="I102" s="91">
        <v>0.11666666666666665</v>
      </c>
    </row>
    <row r="103" spans="1:9" hidden="1" x14ac:dyDescent="0.25">
      <c r="A103" s="46" t="s">
        <v>367</v>
      </c>
      <c r="B103" s="46" t="s">
        <v>328</v>
      </c>
      <c r="C103" s="51" t="str">
        <f t="shared" si="1"/>
        <v>Toni Reichwein</v>
      </c>
      <c r="D103" s="82" t="s">
        <v>35</v>
      </c>
      <c r="E103" s="46">
        <v>2017</v>
      </c>
      <c r="F103" s="46" t="s">
        <v>294</v>
      </c>
      <c r="G103" s="48" t="s">
        <v>356</v>
      </c>
      <c r="H103" s="85">
        <v>2.0254629629629624E-3</v>
      </c>
      <c r="I103" s="91">
        <v>0.12152777777777778</v>
      </c>
    </row>
    <row r="104" spans="1:9" hidden="1" x14ac:dyDescent="0.25">
      <c r="A104" s="46" t="s">
        <v>368</v>
      </c>
      <c r="B104" s="46" t="s">
        <v>369</v>
      </c>
      <c r="C104" s="51" t="str">
        <f t="shared" si="1"/>
        <v>Lennox Reschke</v>
      </c>
      <c r="D104" s="82" t="s">
        <v>35</v>
      </c>
      <c r="E104" s="46">
        <v>2016</v>
      </c>
      <c r="F104" s="46" t="s">
        <v>329</v>
      </c>
      <c r="G104" s="48" t="s">
        <v>352</v>
      </c>
      <c r="H104" s="85">
        <v>1.967592592592592E-3</v>
      </c>
      <c r="I104" s="91">
        <v>0.11805555555555557</v>
      </c>
    </row>
    <row r="105" spans="1:9" hidden="1" x14ac:dyDescent="0.25">
      <c r="A105" s="46" t="s">
        <v>370</v>
      </c>
      <c r="B105" s="46" t="s">
        <v>305</v>
      </c>
      <c r="C105" s="51" t="str">
        <f t="shared" si="1"/>
        <v xml:space="preserve">Leo Schenk </v>
      </c>
      <c r="D105" s="82" t="s">
        <v>35</v>
      </c>
      <c r="E105" s="46">
        <v>2017</v>
      </c>
      <c r="F105" s="46" t="s">
        <v>329</v>
      </c>
      <c r="G105" s="48" t="s">
        <v>356</v>
      </c>
      <c r="H105" s="85">
        <v>1.7708333333333328E-3</v>
      </c>
      <c r="I105" s="91">
        <v>0.10625</v>
      </c>
    </row>
    <row r="106" spans="1:9" hidden="1" x14ac:dyDescent="0.25">
      <c r="A106" s="46" t="s">
        <v>371</v>
      </c>
      <c r="B106" s="46" t="s">
        <v>89</v>
      </c>
      <c r="C106" s="51" t="str">
        <f t="shared" si="1"/>
        <v>Leopold Weppler</v>
      </c>
      <c r="D106" s="82" t="s">
        <v>35</v>
      </c>
      <c r="E106" s="46">
        <v>2016</v>
      </c>
      <c r="F106" s="46" t="s">
        <v>291</v>
      </c>
      <c r="G106" s="48" t="s">
        <v>352</v>
      </c>
      <c r="H106" s="85">
        <v>1.4583333333333332E-3</v>
      </c>
      <c r="I106" s="91">
        <v>8.7500000000000008E-2</v>
      </c>
    </row>
    <row r="107" spans="1:9" hidden="1" x14ac:dyDescent="0.25">
      <c r="A107" s="46" t="s">
        <v>187</v>
      </c>
      <c r="B107" s="46" t="s">
        <v>372</v>
      </c>
      <c r="C107" s="51" t="str">
        <f t="shared" si="1"/>
        <v>Henri Kircher</v>
      </c>
      <c r="D107" s="82" t="s">
        <v>35</v>
      </c>
      <c r="E107" s="46">
        <v>2017</v>
      </c>
      <c r="F107" s="46" t="s">
        <v>329</v>
      </c>
      <c r="G107" s="48" t="s">
        <v>356</v>
      </c>
      <c r="H107" s="85">
        <v>1.979166666666666E-3</v>
      </c>
      <c r="I107" s="91">
        <v>0.11875000000000001</v>
      </c>
    </row>
    <row r="108" spans="1:9" hidden="1" x14ac:dyDescent="0.25">
      <c r="A108" s="61" t="s">
        <v>217</v>
      </c>
      <c r="B108" s="61" t="s">
        <v>249</v>
      </c>
      <c r="C108" s="51" t="str">
        <f t="shared" si="1"/>
        <v>Nele Dornbach</v>
      </c>
      <c r="D108" s="62" t="s">
        <v>78</v>
      </c>
      <c r="E108" s="67">
        <v>2016</v>
      </c>
      <c r="F108" s="68" t="s">
        <v>73</v>
      </c>
      <c r="G108" s="76" t="s">
        <v>373</v>
      </c>
      <c r="H108" s="66">
        <v>1.7824074074074072E-3</v>
      </c>
      <c r="I108" s="91">
        <v>0.10694444444444444</v>
      </c>
    </row>
    <row r="109" spans="1:9" hidden="1" x14ac:dyDescent="0.25">
      <c r="A109" s="61" t="s">
        <v>220</v>
      </c>
      <c r="B109" s="61" t="s">
        <v>202</v>
      </c>
      <c r="C109" s="51" t="str">
        <f t="shared" si="1"/>
        <v>Sophia Möller</v>
      </c>
      <c r="D109" s="62" t="s">
        <v>78</v>
      </c>
      <c r="E109" s="67">
        <v>2016</v>
      </c>
      <c r="F109" s="68" t="s">
        <v>73</v>
      </c>
      <c r="G109" s="76" t="s">
        <v>373</v>
      </c>
      <c r="H109" s="66">
        <v>1.5856481481481483E-3</v>
      </c>
      <c r="I109" s="91">
        <v>9.5138888888888884E-2</v>
      </c>
    </row>
    <row r="110" spans="1:9" hidden="1" x14ac:dyDescent="0.25">
      <c r="A110" s="61" t="s">
        <v>253</v>
      </c>
      <c r="B110" s="61" t="s">
        <v>252</v>
      </c>
      <c r="C110" s="51" t="str">
        <f t="shared" si="1"/>
        <v>Sophie Hensler</v>
      </c>
      <c r="D110" s="62" t="s">
        <v>78</v>
      </c>
      <c r="E110" s="67">
        <v>2016</v>
      </c>
      <c r="F110" s="64" t="s">
        <v>118</v>
      </c>
      <c r="G110" s="76" t="s">
        <v>373</v>
      </c>
      <c r="H110" s="66">
        <v>1.6550925925925926E-3</v>
      </c>
      <c r="I110" s="91">
        <v>9.930555555555555E-2</v>
      </c>
    </row>
    <row r="111" spans="1:9" hidden="1" x14ac:dyDescent="0.25">
      <c r="A111" s="61" t="s">
        <v>272</v>
      </c>
      <c r="B111" s="61" t="s">
        <v>168</v>
      </c>
      <c r="C111" s="51" t="str">
        <f t="shared" si="1"/>
        <v>Jana Hofmann</v>
      </c>
      <c r="D111" s="62" t="s">
        <v>78</v>
      </c>
      <c r="E111" s="67">
        <v>2016</v>
      </c>
      <c r="F111" s="64" t="s">
        <v>118</v>
      </c>
      <c r="G111" s="76" t="s">
        <v>373</v>
      </c>
      <c r="H111" s="66">
        <v>2.3263888888888887E-3</v>
      </c>
      <c r="I111" s="91">
        <v>0.13958333333333334</v>
      </c>
    </row>
    <row r="112" spans="1:9" hidden="1" x14ac:dyDescent="0.25">
      <c r="A112" s="61" t="s">
        <v>126</v>
      </c>
      <c r="B112" s="61" t="s">
        <v>259</v>
      </c>
      <c r="C112" s="51" t="str">
        <f t="shared" si="1"/>
        <v>Ida Korell</v>
      </c>
      <c r="D112" s="62" t="s">
        <v>78</v>
      </c>
      <c r="E112" s="67">
        <v>2016</v>
      </c>
      <c r="F112" s="64" t="s">
        <v>118</v>
      </c>
      <c r="G112" s="76" t="s">
        <v>373</v>
      </c>
      <c r="H112" s="66">
        <v>1.7939814814814813E-3</v>
      </c>
      <c r="I112" s="91">
        <v>0.1076388888888889</v>
      </c>
    </row>
    <row r="113" spans="1:9" hidden="1" x14ac:dyDescent="0.25">
      <c r="A113" s="61" t="s">
        <v>136</v>
      </c>
      <c r="B113" s="61" t="s">
        <v>374</v>
      </c>
      <c r="C113" s="51" t="str">
        <f t="shared" si="1"/>
        <v>Amelie Schäfer</v>
      </c>
      <c r="D113" s="62" t="s">
        <v>78</v>
      </c>
      <c r="E113" s="67">
        <v>2016</v>
      </c>
      <c r="F113" s="64" t="s">
        <v>118</v>
      </c>
      <c r="G113" s="76" t="s">
        <v>373</v>
      </c>
      <c r="H113" s="66">
        <v>1.736111111111111E-3</v>
      </c>
      <c r="I113" s="91">
        <v>0.10416666666666667</v>
      </c>
    </row>
    <row r="114" spans="1:9" hidden="1" x14ac:dyDescent="0.25">
      <c r="A114" s="61" t="s">
        <v>375</v>
      </c>
      <c r="B114" s="61" t="s">
        <v>164</v>
      </c>
      <c r="C114" s="51" t="str">
        <f t="shared" si="1"/>
        <v>Amelie  Herdt</v>
      </c>
      <c r="D114" s="62" t="s">
        <v>78</v>
      </c>
      <c r="E114" s="67">
        <v>2016</v>
      </c>
      <c r="F114" s="64" t="s">
        <v>36</v>
      </c>
      <c r="G114" s="76" t="s">
        <v>373</v>
      </c>
      <c r="H114" s="66">
        <v>1.5624999999999999E-3</v>
      </c>
      <c r="I114" s="91">
        <v>9.375E-2</v>
      </c>
    </row>
    <row r="115" spans="1:9" hidden="1" x14ac:dyDescent="0.25">
      <c r="A115" s="61" t="s">
        <v>376</v>
      </c>
      <c r="B115" s="61" t="s">
        <v>34</v>
      </c>
      <c r="C115" s="51" t="str">
        <f t="shared" si="1"/>
        <v>Emma  Pfanschilling</v>
      </c>
      <c r="D115" s="62" t="s">
        <v>78</v>
      </c>
      <c r="E115" s="67">
        <v>2016</v>
      </c>
      <c r="F115" s="64" t="s">
        <v>36</v>
      </c>
      <c r="G115" s="76" t="s">
        <v>373</v>
      </c>
      <c r="H115" s="66">
        <v>1.5856481481481479E-3</v>
      </c>
      <c r="I115" s="91">
        <v>9.5138888888888884E-2</v>
      </c>
    </row>
    <row r="116" spans="1:9" hidden="1" x14ac:dyDescent="0.25">
      <c r="A116" s="61" t="s">
        <v>277</v>
      </c>
      <c r="B116" s="61" t="s">
        <v>276</v>
      </c>
      <c r="C116" s="51" t="str">
        <f t="shared" si="1"/>
        <v>Celine Deist</v>
      </c>
      <c r="D116" s="62" t="s">
        <v>78</v>
      </c>
      <c r="E116" s="67">
        <v>2016</v>
      </c>
      <c r="F116" s="69" t="s">
        <v>139</v>
      </c>
      <c r="G116" s="76" t="s">
        <v>373</v>
      </c>
      <c r="H116" s="66">
        <v>1.7708333333333332E-3</v>
      </c>
      <c r="I116" s="91">
        <v>0.10625</v>
      </c>
    </row>
    <row r="117" spans="1:9" hidden="1" x14ac:dyDescent="0.25">
      <c r="A117" s="61" t="s">
        <v>201</v>
      </c>
      <c r="B117" s="61" t="s">
        <v>176</v>
      </c>
      <c r="C117" s="51" t="str">
        <f t="shared" si="1"/>
        <v>Mila Gaudl</v>
      </c>
      <c r="D117" s="62" t="s">
        <v>78</v>
      </c>
      <c r="E117" s="67">
        <v>2016</v>
      </c>
      <c r="F117" s="69" t="s">
        <v>139</v>
      </c>
      <c r="G117" s="76" t="s">
        <v>373</v>
      </c>
      <c r="H117" s="66">
        <v>1.5972222222222223E-3</v>
      </c>
      <c r="I117" s="91">
        <v>9.5833333333333326E-2</v>
      </c>
    </row>
    <row r="118" spans="1:9" hidden="1" x14ac:dyDescent="0.25">
      <c r="A118" s="61" t="s">
        <v>205</v>
      </c>
      <c r="B118" s="61" t="s">
        <v>267</v>
      </c>
      <c r="C118" s="51" t="str">
        <f t="shared" si="1"/>
        <v>Ella Petz</v>
      </c>
      <c r="D118" s="62" t="s">
        <v>78</v>
      </c>
      <c r="E118" s="67">
        <v>2016</v>
      </c>
      <c r="F118" s="69" t="s">
        <v>139</v>
      </c>
      <c r="G118" s="76" t="s">
        <v>373</v>
      </c>
      <c r="H118" s="66">
        <v>1.8055555555555553E-3</v>
      </c>
      <c r="I118" s="91">
        <v>0.10833333333333334</v>
      </c>
    </row>
    <row r="119" spans="1:9" hidden="1" x14ac:dyDescent="0.25">
      <c r="A119" s="61" t="s">
        <v>100</v>
      </c>
      <c r="B119" s="61" t="s">
        <v>377</v>
      </c>
      <c r="C119" s="51" t="str">
        <f t="shared" si="1"/>
        <v>Elisabeth Stelz</v>
      </c>
      <c r="D119" s="62" t="s">
        <v>78</v>
      </c>
      <c r="E119" s="67">
        <v>2016</v>
      </c>
      <c r="F119" s="69" t="s">
        <v>139</v>
      </c>
      <c r="G119" s="76" t="s">
        <v>373</v>
      </c>
      <c r="H119" s="66">
        <v>1.4467592592592594E-3</v>
      </c>
      <c r="I119" s="91">
        <v>8.6805555555555566E-2</v>
      </c>
    </row>
    <row r="120" spans="1:9" hidden="1" x14ac:dyDescent="0.25">
      <c r="A120" s="61" t="s">
        <v>378</v>
      </c>
      <c r="B120" s="61" t="s">
        <v>99</v>
      </c>
      <c r="C120" s="51" t="str">
        <f t="shared" si="1"/>
        <v>Alma Stock</v>
      </c>
      <c r="D120" s="62" t="s">
        <v>78</v>
      </c>
      <c r="E120" s="67">
        <v>2016</v>
      </c>
      <c r="F120" s="69" t="s">
        <v>139</v>
      </c>
      <c r="G120" s="76" t="s">
        <v>373</v>
      </c>
      <c r="H120" s="66">
        <v>1.7592592592592592E-3</v>
      </c>
      <c r="I120" s="91">
        <v>0.10555555555555556</v>
      </c>
    </row>
    <row r="121" spans="1:9" hidden="1" x14ac:dyDescent="0.25">
      <c r="A121" s="70" t="s">
        <v>379</v>
      </c>
      <c r="B121" s="70" t="s">
        <v>380</v>
      </c>
      <c r="C121" s="51" t="str">
        <f t="shared" si="1"/>
        <v>Sidra Zeidan</v>
      </c>
      <c r="D121" s="62" t="s">
        <v>78</v>
      </c>
      <c r="E121" s="67">
        <v>2016</v>
      </c>
      <c r="F121" s="71" t="s">
        <v>291</v>
      </c>
      <c r="G121" s="76" t="s">
        <v>373</v>
      </c>
      <c r="H121" s="66">
        <v>1.6435185185185185E-3</v>
      </c>
      <c r="I121" s="91">
        <v>9.8611111111111108E-2</v>
      </c>
    </row>
    <row r="122" spans="1:9" hidden="1" x14ac:dyDescent="0.25">
      <c r="A122" s="61" t="s">
        <v>261</v>
      </c>
      <c r="B122" s="61" t="s">
        <v>260</v>
      </c>
      <c r="C122" s="51" t="str">
        <f t="shared" si="1"/>
        <v>Alva Donath</v>
      </c>
      <c r="D122" s="62" t="s">
        <v>78</v>
      </c>
      <c r="E122" s="63">
        <v>2017</v>
      </c>
      <c r="F122" s="64" t="s">
        <v>281</v>
      </c>
      <c r="G122" s="76" t="s">
        <v>381</v>
      </c>
      <c r="H122" s="66">
        <v>1.5740740740740739E-3</v>
      </c>
      <c r="I122" s="91">
        <v>9.4444444444444442E-2</v>
      </c>
    </row>
    <row r="123" spans="1:9" hidden="1" x14ac:dyDescent="0.25">
      <c r="A123" s="61" t="s">
        <v>227</v>
      </c>
      <c r="B123" s="61" t="s">
        <v>230</v>
      </c>
      <c r="C123" s="51" t="str">
        <f t="shared" si="1"/>
        <v>Franziska Loll</v>
      </c>
      <c r="D123" s="62" t="s">
        <v>78</v>
      </c>
      <c r="E123" s="63">
        <v>2017</v>
      </c>
      <c r="F123" s="64" t="s">
        <v>281</v>
      </c>
      <c r="G123" s="76" t="s">
        <v>381</v>
      </c>
      <c r="H123" s="66">
        <v>1.8634259259259255E-3</v>
      </c>
      <c r="I123" s="91">
        <v>0.11180555555555556</v>
      </c>
    </row>
    <row r="124" spans="1:9" hidden="1" x14ac:dyDescent="0.25">
      <c r="A124" s="61" t="s">
        <v>382</v>
      </c>
      <c r="B124" s="61" t="s">
        <v>316</v>
      </c>
      <c r="C124" s="51" t="str">
        <f t="shared" si="1"/>
        <v>Lilli Liesner</v>
      </c>
      <c r="D124" s="62" t="s">
        <v>78</v>
      </c>
      <c r="E124" s="67">
        <v>2017</v>
      </c>
      <c r="F124" s="68" t="s">
        <v>73</v>
      </c>
      <c r="G124" s="76" t="s">
        <v>381</v>
      </c>
      <c r="H124" s="66">
        <v>2.1643518518518513E-3</v>
      </c>
      <c r="I124" s="91">
        <v>0.12986111111111112</v>
      </c>
    </row>
    <row r="125" spans="1:9" hidden="1" x14ac:dyDescent="0.25">
      <c r="A125" s="61" t="s">
        <v>383</v>
      </c>
      <c r="B125" s="61" t="s">
        <v>384</v>
      </c>
      <c r="C125" s="51" t="str">
        <f t="shared" si="1"/>
        <v>Frida Munser</v>
      </c>
      <c r="D125" s="62" t="s">
        <v>78</v>
      </c>
      <c r="E125" s="67">
        <v>2017</v>
      </c>
      <c r="F125" s="64" t="s">
        <v>52</v>
      </c>
      <c r="G125" s="76" t="s">
        <v>381</v>
      </c>
      <c r="H125" s="66">
        <v>1.8055555555555553E-3</v>
      </c>
      <c r="I125" s="91">
        <v>0.10833333333333334</v>
      </c>
    </row>
    <row r="126" spans="1:9" hidden="1" x14ac:dyDescent="0.25">
      <c r="A126" s="61" t="s">
        <v>271</v>
      </c>
      <c r="B126" s="61" t="s">
        <v>270</v>
      </c>
      <c r="C126" s="51" t="str">
        <f t="shared" si="1"/>
        <v>Aylin Atalay</v>
      </c>
      <c r="D126" s="62" t="s">
        <v>78</v>
      </c>
      <c r="E126" s="67">
        <v>2017</v>
      </c>
      <c r="F126" s="64" t="s">
        <v>36</v>
      </c>
      <c r="G126" s="76" t="s">
        <v>381</v>
      </c>
      <c r="H126" s="66">
        <v>1.9097222222222217E-3</v>
      </c>
      <c r="I126" s="91">
        <v>0.11458333333333333</v>
      </c>
    </row>
    <row r="127" spans="1:9" hidden="1" x14ac:dyDescent="0.25">
      <c r="A127" s="61" t="s">
        <v>239</v>
      </c>
      <c r="B127" s="61" t="s">
        <v>385</v>
      </c>
      <c r="C127" s="51" t="str">
        <f t="shared" si="1"/>
        <v>Paula Fuchs</v>
      </c>
      <c r="D127" s="62" t="s">
        <v>78</v>
      </c>
      <c r="E127" s="67">
        <v>2017</v>
      </c>
      <c r="F127" s="64" t="s">
        <v>36</v>
      </c>
      <c r="G127" s="76" t="s">
        <v>381</v>
      </c>
      <c r="H127" s="66">
        <v>2.0833333333333329E-3</v>
      </c>
      <c r="I127" s="91">
        <v>0.125</v>
      </c>
    </row>
    <row r="128" spans="1:9" hidden="1" x14ac:dyDescent="0.25">
      <c r="A128" s="61" t="s">
        <v>279</v>
      </c>
      <c r="B128" s="61" t="s">
        <v>278</v>
      </c>
      <c r="C128" s="51" t="str">
        <f t="shared" si="1"/>
        <v>Kristina Mushikova</v>
      </c>
      <c r="D128" s="62" t="s">
        <v>78</v>
      </c>
      <c r="E128" s="77">
        <v>2018</v>
      </c>
      <c r="F128" s="64" t="s">
        <v>36</v>
      </c>
      <c r="G128" s="78" t="s">
        <v>381</v>
      </c>
      <c r="H128" s="66">
        <v>2.3148148148148143E-3</v>
      </c>
      <c r="I128" s="91">
        <v>0.1388888888888889</v>
      </c>
    </row>
    <row r="129" spans="1:9" hidden="1" x14ac:dyDescent="0.25">
      <c r="A129" s="61" t="s">
        <v>280</v>
      </c>
      <c r="B129" s="61" t="s">
        <v>131</v>
      </c>
      <c r="C129" s="51" t="str">
        <f t="shared" si="1"/>
        <v>Sofia Strom</v>
      </c>
      <c r="D129" s="62" t="s">
        <v>78</v>
      </c>
      <c r="E129" s="77">
        <v>2018</v>
      </c>
      <c r="F129" s="64" t="s">
        <v>36</v>
      </c>
      <c r="G129" s="78" t="s">
        <v>381</v>
      </c>
      <c r="H129" s="66">
        <v>2.3032407407407402E-3</v>
      </c>
      <c r="I129" s="91">
        <v>0.13819444444444443</v>
      </c>
    </row>
    <row r="130" spans="1:9" ht="18" hidden="1" customHeight="1" x14ac:dyDescent="0.25">
      <c r="A130" s="70" t="s">
        <v>386</v>
      </c>
      <c r="B130" s="70" t="s">
        <v>318</v>
      </c>
      <c r="C130" s="51" t="str">
        <f t="shared" si="1"/>
        <v>Eleanor De Maertelaere</v>
      </c>
      <c r="D130" s="62" t="s">
        <v>78</v>
      </c>
      <c r="E130" s="67">
        <v>2017</v>
      </c>
      <c r="F130" s="69" t="s">
        <v>139</v>
      </c>
      <c r="G130" s="76" t="s">
        <v>381</v>
      </c>
      <c r="H130" s="66">
        <v>2.6620370370370365E-3</v>
      </c>
      <c r="I130" s="91">
        <v>0.15972222222222224</v>
      </c>
    </row>
    <row r="131" spans="1:9" hidden="1" x14ac:dyDescent="0.25">
      <c r="A131" s="70" t="s">
        <v>387</v>
      </c>
      <c r="B131" s="70" t="s">
        <v>340</v>
      </c>
      <c r="C131" s="51" t="str">
        <f t="shared" ref="C131:C142" si="2">A131&amp;" "&amp;B131</f>
        <v>Juna Gläser</v>
      </c>
      <c r="D131" s="62" t="s">
        <v>78</v>
      </c>
      <c r="E131" s="67">
        <v>2017</v>
      </c>
      <c r="F131" s="69" t="s">
        <v>139</v>
      </c>
      <c r="G131" s="76" t="s">
        <v>381</v>
      </c>
      <c r="H131" s="66">
        <v>2.0254629629629624E-3</v>
      </c>
      <c r="I131" s="91">
        <v>0.12152777777777778</v>
      </c>
    </row>
    <row r="132" spans="1:9" hidden="1" x14ac:dyDescent="0.25">
      <c r="A132" s="61" t="s">
        <v>84</v>
      </c>
      <c r="B132" s="61" t="s">
        <v>218</v>
      </c>
      <c r="C132" s="51" t="str">
        <f t="shared" si="2"/>
        <v>Clara Pettermann</v>
      </c>
      <c r="D132" s="62" t="s">
        <v>78</v>
      </c>
      <c r="E132" s="67">
        <v>2017</v>
      </c>
      <c r="F132" s="69" t="s">
        <v>139</v>
      </c>
      <c r="G132" s="76" t="s">
        <v>381</v>
      </c>
      <c r="H132" s="66">
        <v>1.8749999999999995E-3</v>
      </c>
      <c r="I132" s="91">
        <v>0.1125</v>
      </c>
    </row>
    <row r="133" spans="1:9" hidden="1" x14ac:dyDescent="0.25">
      <c r="A133" s="61" t="s">
        <v>217</v>
      </c>
      <c r="B133" s="61" t="s">
        <v>177</v>
      </c>
      <c r="C133" s="51" t="str">
        <f t="shared" si="2"/>
        <v>Nele Rausch</v>
      </c>
      <c r="D133" s="62" t="s">
        <v>78</v>
      </c>
      <c r="E133" s="67">
        <v>2017</v>
      </c>
      <c r="F133" s="69" t="s">
        <v>139</v>
      </c>
      <c r="G133" s="76" t="s">
        <v>381</v>
      </c>
      <c r="H133" s="66">
        <v>1.5046296296296294E-3</v>
      </c>
      <c r="I133" s="91">
        <v>9.0277777777777776E-2</v>
      </c>
    </row>
    <row r="134" spans="1:9" hidden="1" x14ac:dyDescent="0.25">
      <c r="A134" s="61" t="s">
        <v>134</v>
      </c>
      <c r="B134" s="61" t="s">
        <v>137</v>
      </c>
      <c r="C134" s="51" t="str">
        <f t="shared" si="2"/>
        <v>Frieda Thalmann</v>
      </c>
      <c r="D134" s="62" t="s">
        <v>78</v>
      </c>
      <c r="E134" s="67">
        <v>2017</v>
      </c>
      <c r="F134" s="69" t="s">
        <v>139</v>
      </c>
      <c r="G134" s="76" t="s">
        <v>381</v>
      </c>
      <c r="H134" s="66">
        <v>1.956018518518518E-3</v>
      </c>
      <c r="I134" s="91">
        <v>0.1173611111111111</v>
      </c>
    </row>
    <row r="135" spans="1:9" hidden="1" x14ac:dyDescent="0.25">
      <c r="A135" s="61" t="s">
        <v>275</v>
      </c>
      <c r="B135" s="61" t="s">
        <v>159</v>
      </c>
      <c r="C135" s="51" t="str">
        <f t="shared" si="2"/>
        <v>Christin Steinacker</v>
      </c>
      <c r="D135" s="62" t="s">
        <v>78</v>
      </c>
      <c r="E135" s="67">
        <v>2017</v>
      </c>
      <c r="F135" s="64" t="s">
        <v>83</v>
      </c>
      <c r="G135" s="76" t="s">
        <v>381</v>
      </c>
      <c r="H135" s="66">
        <v>1.9212962962962957E-3</v>
      </c>
      <c r="I135" s="91">
        <v>0.11527777777777777</v>
      </c>
    </row>
    <row r="136" spans="1:9" hidden="1" x14ac:dyDescent="0.25">
      <c r="A136" s="61" t="s">
        <v>265</v>
      </c>
      <c r="B136" s="61" t="s">
        <v>159</v>
      </c>
      <c r="C136" s="51" t="str">
        <f t="shared" si="2"/>
        <v>Melanie Steinacker</v>
      </c>
      <c r="D136" s="62" t="s">
        <v>78</v>
      </c>
      <c r="E136" s="67">
        <v>2017</v>
      </c>
      <c r="F136" s="64" t="s">
        <v>83</v>
      </c>
      <c r="G136" s="76" t="s">
        <v>381</v>
      </c>
      <c r="H136" s="66">
        <v>1.7361111111111108E-3</v>
      </c>
      <c r="I136" s="91">
        <v>0.10416666666666667</v>
      </c>
    </row>
    <row r="137" spans="1:9" hidden="1" x14ac:dyDescent="0.25">
      <c r="A137" s="70" t="s">
        <v>201</v>
      </c>
      <c r="B137" s="70" t="s">
        <v>388</v>
      </c>
      <c r="C137" s="51" t="str">
        <f t="shared" si="2"/>
        <v>Mila Hellwig</v>
      </c>
      <c r="D137" s="62" t="s">
        <v>78</v>
      </c>
      <c r="E137" s="67">
        <v>2017</v>
      </c>
      <c r="F137" s="71" t="s">
        <v>329</v>
      </c>
      <c r="G137" s="76" t="s">
        <v>381</v>
      </c>
      <c r="H137" s="66">
        <v>2.3726851851851847E-3</v>
      </c>
      <c r="I137" s="91">
        <v>0.1423611111111111</v>
      </c>
    </row>
    <row r="138" spans="1:9" hidden="1" x14ac:dyDescent="0.25">
      <c r="A138" s="70" t="s">
        <v>76</v>
      </c>
      <c r="B138" s="70" t="s">
        <v>347</v>
      </c>
      <c r="C138" s="51" t="str">
        <f t="shared" si="2"/>
        <v>Luisa Huras</v>
      </c>
      <c r="D138" s="62" t="s">
        <v>78</v>
      </c>
      <c r="E138" s="67">
        <v>2017</v>
      </c>
      <c r="F138" s="79" t="s">
        <v>329</v>
      </c>
      <c r="G138" s="76" t="s">
        <v>381</v>
      </c>
      <c r="H138" s="66">
        <v>1.8518518518518515E-3</v>
      </c>
      <c r="I138" s="91">
        <v>0.1111111111111111</v>
      </c>
    </row>
    <row r="139" spans="1:9" hidden="1" x14ac:dyDescent="0.25">
      <c r="A139" s="61" t="s">
        <v>62</v>
      </c>
      <c r="B139" s="61" t="s">
        <v>276</v>
      </c>
      <c r="C139" s="51" t="str">
        <f t="shared" si="2"/>
        <v>Elias Deist</v>
      </c>
      <c r="D139" s="67" t="s">
        <v>35</v>
      </c>
      <c r="E139" s="67">
        <v>2018</v>
      </c>
      <c r="F139" s="69" t="s">
        <v>139</v>
      </c>
      <c r="G139" s="80" t="s">
        <v>389</v>
      </c>
      <c r="H139" s="66">
        <v>1.2847222222222223E-3</v>
      </c>
      <c r="I139" s="91">
        <v>7.7083333333333337E-2</v>
      </c>
    </row>
    <row r="140" spans="1:9" hidden="1" x14ac:dyDescent="0.25">
      <c r="A140" s="61" t="s">
        <v>175</v>
      </c>
      <c r="B140" s="61" t="s">
        <v>122</v>
      </c>
      <c r="C140" s="51" t="str">
        <f t="shared" si="2"/>
        <v>Max Dostal</v>
      </c>
      <c r="D140" s="67" t="s">
        <v>35</v>
      </c>
      <c r="E140" s="67">
        <v>2018</v>
      </c>
      <c r="F140" s="69" t="s">
        <v>139</v>
      </c>
      <c r="G140" s="80" t="s">
        <v>389</v>
      </c>
      <c r="H140" s="66">
        <v>1.1689814814814816E-3</v>
      </c>
      <c r="I140" s="91">
        <v>7.013888888888889E-2</v>
      </c>
    </row>
    <row r="141" spans="1:9" hidden="1" x14ac:dyDescent="0.25">
      <c r="A141" s="70" t="s">
        <v>390</v>
      </c>
      <c r="B141" s="70" t="s">
        <v>391</v>
      </c>
      <c r="C141" s="51" t="str">
        <f t="shared" si="2"/>
        <v>Gregor Schimming</v>
      </c>
      <c r="D141" s="67" t="s">
        <v>35</v>
      </c>
      <c r="E141" s="67">
        <v>2018</v>
      </c>
      <c r="F141" s="71" t="s">
        <v>392</v>
      </c>
      <c r="G141" s="80" t="s">
        <v>389</v>
      </c>
      <c r="H141" s="66">
        <v>1.2962962962962963E-3</v>
      </c>
      <c r="I141" s="91">
        <v>7.7777777777777779E-2</v>
      </c>
    </row>
    <row r="142" spans="1:9" hidden="1" x14ac:dyDescent="0.25">
      <c r="A142" s="72" t="s">
        <v>54</v>
      </c>
      <c r="B142" s="70" t="s">
        <v>393</v>
      </c>
      <c r="C142" s="51" t="str">
        <f t="shared" si="2"/>
        <v>Rupp Mike</v>
      </c>
      <c r="D142" s="63" t="s">
        <v>35</v>
      </c>
      <c r="E142" s="63">
        <v>2018</v>
      </c>
      <c r="F142" s="69" t="s">
        <v>281</v>
      </c>
      <c r="G142" s="80" t="s">
        <v>389</v>
      </c>
      <c r="H142" s="66">
        <v>1.2152777777777778E-3</v>
      </c>
      <c r="I142" s="91">
        <v>7.2916666666666671E-2</v>
      </c>
    </row>
  </sheetData>
  <autoFilter ref="A1:G142">
    <filterColumn colId="3">
      <filters>
        <filter val="w"/>
      </filters>
    </filterColumn>
    <filterColumn colId="4">
      <filters>
        <filter val="2013"/>
      </filters>
    </filterColumn>
  </autoFilter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16" workbookViewId="0">
      <selection activeCell="A23" sqref="A23"/>
    </sheetView>
  </sheetViews>
  <sheetFormatPr baseColWidth="10" defaultRowHeight="15" x14ac:dyDescent="0.25"/>
  <cols>
    <col min="1" max="1" width="19.85546875" style="46" customWidth="1"/>
    <col min="2" max="2" width="11.42578125" style="46"/>
    <col min="3" max="3" width="22.5703125" style="46" customWidth="1"/>
    <col min="4" max="16384" width="11.42578125" style="46"/>
  </cols>
  <sheetData>
    <row r="1" spans="1:7" x14ac:dyDescent="0.25">
      <c r="G1" s="46" t="s">
        <v>155</v>
      </c>
    </row>
    <row r="2" spans="1:7" x14ac:dyDescent="0.25">
      <c r="A2" s="46" t="s">
        <v>38</v>
      </c>
      <c r="B2" s="46" t="s">
        <v>37</v>
      </c>
      <c r="C2" s="46" t="str">
        <f t="shared" ref="C2:C33" si="0">B2&amp;" "&amp;A2</f>
        <v>Fritz Zwicker</v>
      </c>
      <c r="D2" s="46" t="s">
        <v>35</v>
      </c>
      <c r="E2" s="46">
        <v>2012</v>
      </c>
      <c r="F2" s="46">
        <v>59</v>
      </c>
      <c r="G2" s="46">
        <f t="shared" ref="G2:G33" si="1">MOD(ROW(),2)</f>
        <v>0</v>
      </c>
    </row>
    <row r="3" spans="1:7" x14ac:dyDescent="0.25">
      <c r="A3" s="46" t="s">
        <v>34</v>
      </c>
      <c r="B3" s="46" t="s">
        <v>33</v>
      </c>
      <c r="C3" s="46" t="str">
        <f t="shared" si="0"/>
        <v>Hannes Pfanschilling</v>
      </c>
      <c r="D3" s="46" t="s">
        <v>35</v>
      </c>
      <c r="E3" s="46">
        <v>2012</v>
      </c>
      <c r="F3" s="46">
        <v>56</v>
      </c>
      <c r="G3" s="46">
        <f t="shared" si="1"/>
        <v>1</v>
      </c>
    </row>
    <row r="4" spans="1:7" x14ac:dyDescent="0.25">
      <c r="A4" s="46" t="s">
        <v>40</v>
      </c>
      <c r="B4" s="46" t="s">
        <v>39</v>
      </c>
      <c r="C4" s="46" t="str">
        <f t="shared" si="0"/>
        <v>Ben Harbusch</v>
      </c>
      <c r="D4" s="46" t="s">
        <v>35</v>
      </c>
      <c r="E4" s="46">
        <v>2012</v>
      </c>
      <c r="F4" s="46">
        <v>49</v>
      </c>
      <c r="G4" s="46">
        <f t="shared" si="1"/>
        <v>0</v>
      </c>
    </row>
    <row r="5" spans="1:7" x14ac:dyDescent="0.25">
      <c r="A5" s="46" t="s">
        <v>45</v>
      </c>
      <c r="B5" s="46" t="s">
        <v>44</v>
      </c>
      <c r="C5" s="46" t="str">
        <f t="shared" si="0"/>
        <v>Georg Wamser</v>
      </c>
      <c r="D5" s="46" t="s">
        <v>35</v>
      </c>
      <c r="E5" s="46">
        <v>2012</v>
      </c>
      <c r="F5" s="46">
        <v>46</v>
      </c>
      <c r="G5" s="46">
        <f t="shared" si="1"/>
        <v>1</v>
      </c>
    </row>
    <row r="6" spans="1:7" x14ac:dyDescent="0.25">
      <c r="A6" s="46" t="s">
        <v>43</v>
      </c>
      <c r="B6" s="46" t="s">
        <v>42</v>
      </c>
      <c r="C6" s="46" t="str">
        <f t="shared" si="0"/>
        <v>Kevin Mühlhausen</v>
      </c>
      <c r="D6" s="46" t="s">
        <v>35</v>
      </c>
      <c r="E6" s="46">
        <v>2012</v>
      </c>
      <c r="F6" s="46">
        <v>39</v>
      </c>
      <c r="G6" s="46">
        <f t="shared" si="1"/>
        <v>0</v>
      </c>
    </row>
    <row r="7" spans="1:7" x14ac:dyDescent="0.25">
      <c r="A7" s="46" t="s">
        <v>61</v>
      </c>
      <c r="B7" s="46" t="s">
        <v>60</v>
      </c>
      <c r="C7" s="46" t="str">
        <f t="shared" si="0"/>
        <v>Linus Penrod</v>
      </c>
      <c r="D7" s="46" t="s">
        <v>35</v>
      </c>
      <c r="E7" s="46">
        <v>2013</v>
      </c>
      <c r="F7" s="46">
        <v>56</v>
      </c>
      <c r="G7" s="46">
        <f t="shared" si="1"/>
        <v>1</v>
      </c>
    </row>
    <row r="8" spans="1:7" x14ac:dyDescent="0.25">
      <c r="A8" s="46" t="s">
        <v>67</v>
      </c>
      <c r="B8" s="46" t="s">
        <v>66</v>
      </c>
      <c r="C8" s="46" t="str">
        <f t="shared" si="0"/>
        <v>Bjarne Lang</v>
      </c>
      <c r="D8" s="46" t="s">
        <v>35</v>
      </c>
      <c r="E8" s="46">
        <v>2013</v>
      </c>
      <c r="F8" s="46">
        <v>50</v>
      </c>
      <c r="G8" s="46">
        <f t="shared" si="1"/>
        <v>0</v>
      </c>
    </row>
    <row r="9" spans="1:7" x14ac:dyDescent="0.25">
      <c r="A9" s="46" t="s">
        <v>63</v>
      </c>
      <c r="B9" s="46" t="s">
        <v>62</v>
      </c>
      <c r="C9" s="46" t="str">
        <f t="shared" si="0"/>
        <v>Elias Schwan</v>
      </c>
      <c r="D9" s="46" t="s">
        <v>35</v>
      </c>
      <c r="E9" s="46">
        <v>2013</v>
      </c>
      <c r="F9" s="46">
        <v>48</v>
      </c>
      <c r="G9" s="46">
        <f t="shared" si="1"/>
        <v>1</v>
      </c>
    </row>
    <row r="10" spans="1:7" x14ac:dyDescent="0.25">
      <c r="A10" s="46" t="s">
        <v>65</v>
      </c>
      <c r="B10" s="46" t="s">
        <v>64</v>
      </c>
      <c r="C10" s="46" t="str">
        <f t="shared" si="0"/>
        <v>Stas Lachenmaier</v>
      </c>
      <c r="D10" s="46" t="s">
        <v>35</v>
      </c>
      <c r="E10" s="46">
        <v>2013</v>
      </c>
      <c r="F10" s="46">
        <v>48</v>
      </c>
      <c r="G10" s="46">
        <f t="shared" si="1"/>
        <v>0</v>
      </c>
    </row>
    <row r="11" spans="1:7" x14ac:dyDescent="0.25">
      <c r="A11" s="46" t="s">
        <v>70</v>
      </c>
      <c r="B11" s="46" t="s">
        <v>53</v>
      </c>
      <c r="C11" s="46" t="str">
        <f t="shared" si="0"/>
        <v>Leon Büchner</v>
      </c>
      <c r="D11" s="46" t="s">
        <v>35</v>
      </c>
      <c r="E11" s="46">
        <v>2013</v>
      </c>
      <c r="F11" s="46">
        <v>42</v>
      </c>
      <c r="G11" s="46">
        <f t="shared" si="1"/>
        <v>1</v>
      </c>
    </row>
    <row r="12" spans="1:7" x14ac:dyDescent="0.25">
      <c r="A12" s="46" t="s">
        <v>69</v>
      </c>
      <c r="B12" s="46" t="s">
        <v>68</v>
      </c>
      <c r="C12" s="46" t="str">
        <f t="shared" si="0"/>
        <v>Tim Wagner</v>
      </c>
      <c r="D12" s="46" t="s">
        <v>35</v>
      </c>
      <c r="E12" s="46">
        <v>2013</v>
      </c>
      <c r="F12" s="46">
        <v>40</v>
      </c>
      <c r="G12" s="46">
        <f t="shared" si="1"/>
        <v>0</v>
      </c>
    </row>
    <row r="13" spans="1:7" x14ac:dyDescent="0.25">
      <c r="A13" s="46" t="s">
        <v>75</v>
      </c>
      <c r="B13" s="46" t="s">
        <v>74</v>
      </c>
      <c r="C13" s="46" t="str">
        <f t="shared" si="0"/>
        <v>Jonas Wolf</v>
      </c>
      <c r="D13" s="46" t="s">
        <v>35</v>
      </c>
      <c r="E13" s="46">
        <v>2013</v>
      </c>
      <c r="F13" s="46">
        <v>40</v>
      </c>
      <c r="G13" s="46">
        <f t="shared" si="1"/>
        <v>1</v>
      </c>
    </row>
    <row r="14" spans="1:7" x14ac:dyDescent="0.25">
      <c r="A14" s="46" t="s">
        <v>80</v>
      </c>
      <c r="B14" s="46" t="s">
        <v>79</v>
      </c>
      <c r="C14" s="46" t="str">
        <f t="shared" si="0"/>
        <v>Fine Hahn</v>
      </c>
      <c r="D14" s="46" t="s">
        <v>78</v>
      </c>
      <c r="E14" s="46">
        <v>2012</v>
      </c>
      <c r="F14" s="46">
        <v>51</v>
      </c>
      <c r="G14" s="46">
        <f t="shared" si="1"/>
        <v>0</v>
      </c>
    </row>
    <row r="15" spans="1:7" x14ac:dyDescent="0.25">
      <c r="A15" s="46" t="s">
        <v>87</v>
      </c>
      <c r="B15" s="46" t="s">
        <v>86</v>
      </c>
      <c r="C15" s="46" t="str">
        <f t="shared" si="0"/>
        <v>Helena Rüger</v>
      </c>
      <c r="D15" s="46" t="s">
        <v>78</v>
      </c>
      <c r="E15" s="46">
        <v>2012</v>
      </c>
      <c r="F15" s="46">
        <v>49</v>
      </c>
      <c r="G15" s="46">
        <f t="shared" si="1"/>
        <v>1</v>
      </c>
    </row>
    <row r="16" spans="1:7" x14ac:dyDescent="0.25">
      <c r="A16" s="46" t="s">
        <v>82</v>
      </c>
      <c r="B16" s="46" t="s">
        <v>81</v>
      </c>
      <c r="C16" s="46" t="str">
        <f t="shared" si="0"/>
        <v>Lina Röhrdanz</v>
      </c>
      <c r="D16" s="46" t="s">
        <v>78</v>
      </c>
      <c r="E16" s="46">
        <v>2012</v>
      </c>
      <c r="F16" s="46">
        <v>48</v>
      </c>
      <c r="G16" s="46">
        <f t="shared" si="1"/>
        <v>0</v>
      </c>
    </row>
    <row r="17" spans="1:7" x14ac:dyDescent="0.25">
      <c r="A17" s="46" t="s">
        <v>85</v>
      </c>
      <c r="B17" s="46" t="s">
        <v>84</v>
      </c>
      <c r="C17" s="46" t="str">
        <f t="shared" si="0"/>
        <v>Clara Kirchner</v>
      </c>
      <c r="D17" s="46" t="s">
        <v>78</v>
      </c>
      <c r="E17" s="46">
        <v>2012</v>
      </c>
      <c r="F17" s="46">
        <v>37</v>
      </c>
      <c r="G17" s="46">
        <f t="shared" si="1"/>
        <v>1</v>
      </c>
    </row>
    <row r="18" spans="1:7" x14ac:dyDescent="0.25">
      <c r="A18" s="46" t="s">
        <v>89</v>
      </c>
      <c r="B18" s="46" t="s">
        <v>88</v>
      </c>
      <c r="C18" s="46" t="str">
        <f t="shared" si="0"/>
        <v>Mia Weppler</v>
      </c>
      <c r="D18" s="46" t="s">
        <v>78</v>
      </c>
      <c r="E18" s="46">
        <v>2012</v>
      </c>
      <c r="F18" s="46">
        <v>30</v>
      </c>
      <c r="G18" s="46">
        <f t="shared" si="1"/>
        <v>0</v>
      </c>
    </row>
    <row r="19" spans="1:7" x14ac:dyDescent="0.25">
      <c r="A19" s="46" t="s">
        <v>77</v>
      </c>
      <c r="B19" s="46" t="s">
        <v>76</v>
      </c>
      <c r="C19" s="46" t="str">
        <f t="shared" si="0"/>
        <v>Luisa Wirth</v>
      </c>
      <c r="D19" s="46" t="s">
        <v>78</v>
      </c>
      <c r="E19" s="46">
        <v>2012</v>
      </c>
      <c r="F19" s="46">
        <v>61</v>
      </c>
      <c r="G19" s="46">
        <f t="shared" si="1"/>
        <v>1</v>
      </c>
    </row>
    <row r="20" spans="1:7" x14ac:dyDescent="0.25">
      <c r="A20" s="46" t="s">
        <v>120</v>
      </c>
      <c r="B20" s="46" t="s">
        <v>119</v>
      </c>
      <c r="C20" s="46" t="str">
        <f t="shared" si="0"/>
        <v>Malia Staab</v>
      </c>
      <c r="D20" s="46" t="s">
        <v>78</v>
      </c>
      <c r="E20" s="46">
        <v>2013</v>
      </c>
      <c r="F20" s="46">
        <v>52</v>
      </c>
      <c r="G20" s="46">
        <f t="shared" si="1"/>
        <v>0</v>
      </c>
    </row>
    <row r="21" spans="1:7" x14ac:dyDescent="0.25">
      <c r="A21" s="46" t="s">
        <v>117</v>
      </c>
      <c r="B21" s="46" t="s">
        <v>116</v>
      </c>
      <c r="C21" s="46" t="str">
        <f t="shared" si="0"/>
        <v>Neah Wagenführ</v>
      </c>
      <c r="D21" s="46" t="s">
        <v>78</v>
      </c>
      <c r="E21" s="46">
        <v>2013</v>
      </c>
      <c r="F21" s="46">
        <v>50</v>
      </c>
      <c r="G21" s="46">
        <f t="shared" si="1"/>
        <v>1</v>
      </c>
    </row>
    <row r="22" spans="1:7" x14ac:dyDescent="0.25">
      <c r="A22" s="94" t="s">
        <v>403</v>
      </c>
      <c r="B22" s="46" t="s">
        <v>123</v>
      </c>
      <c r="C22" s="46" t="str">
        <f t="shared" si="0"/>
        <v>Enny Reitz</v>
      </c>
      <c r="D22" s="46" t="s">
        <v>78</v>
      </c>
      <c r="E22" s="46">
        <v>2013</v>
      </c>
      <c r="F22" s="46">
        <v>48</v>
      </c>
      <c r="G22" s="46">
        <f t="shared" si="1"/>
        <v>0</v>
      </c>
    </row>
    <row r="23" spans="1:7" x14ac:dyDescent="0.25">
      <c r="A23" s="46" t="s">
        <v>133</v>
      </c>
      <c r="B23" s="46" t="s">
        <v>132</v>
      </c>
      <c r="C23" s="46" t="str">
        <f t="shared" si="0"/>
        <v>Emma Mehler</v>
      </c>
      <c r="D23" s="46" t="s">
        <v>78</v>
      </c>
      <c r="E23" s="46">
        <v>2013</v>
      </c>
      <c r="F23" s="46">
        <v>48</v>
      </c>
      <c r="G23" s="46">
        <f t="shared" si="1"/>
        <v>1</v>
      </c>
    </row>
    <row r="24" spans="1:7" x14ac:dyDescent="0.25">
      <c r="A24" s="46" t="s">
        <v>122</v>
      </c>
      <c r="B24" s="46" t="s">
        <v>121</v>
      </c>
      <c r="C24" s="46" t="str">
        <f t="shared" si="0"/>
        <v>Lea Dostal</v>
      </c>
      <c r="D24" s="46" t="s">
        <v>78</v>
      </c>
      <c r="E24" s="46">
        <v>2013</v>
      </c>
      <c r="F24" s="46">
        <v>43</v>
      </c>
      <c r="G24" s="46">
        <f t="shared" si="1"/>
        <v>0</v>
      </c>
    </row>
    <row r="25" spans="1:7" x14ac:dyDescent="0.25">
      <c r="A25" s="46" t="s">
        <v>125</v>
      </c>
      <c r="B25" s="46" t="s">
        <v>124</v>
      </c>
      <c r="C25" s="46" t="str">
        <f t="shared" si="0"/>
        <v>Alina Kokel</v>
      </c>
      <c r="D25" s="46" t="s">
        <v>78</v>
      </c>
      <c r="E25" s="46">
        <v>2013</v>
      </c>
      <c r="F25" s="46">
        <v>43</v>
      </c>
      <c r="G25" s="46">
        <f t="shared" si="1"/>
        <v>1</v>
      </c>
    </row>
    <row r="26" spans="1:7" x14ac:dyDescent="0.25">
      <c r="A26" s="46" t="s">
        <v>127</v>
      </c>
      <c r="B26" s="46" t="s">
        <v>126</v>
      </c>
      <c r="C26" s="46" t="str">
        <f t="shared" si="0"/>
        <v>Ida Eberhard</v>
      </c>
      <c r="D26" s="46" t="s">
        <v>78</v>
      </c>
      <c r="E26" s="46">
        <v>2013</v>
      </c>
      <c r="F26" s="46">
        <v>42</v>
      </c>
      <c r="G26" s="46">
        <f t="shared" si="1"/>
        <v>0</v>
      </c>
    </row>
    <row r="27" spans="1:7" x14ac:dyDescent="0.25">
      <c r="A27" s="46" t="s">
        <v>130</v>
      </c>
      <c r="B27" s="46" t="s">
        <v>129</v>
      </c>
      <c r="C27" s="46" t="str">
        <f t="shared" si="0"/>
        <v>Emilia Bremer</v>
      </c>
      <c r="D27" s="46" t="s">
        <v>78</v>
      </c>
      <c r="E27" s="46">
        <v>2013</v>
      </c>
      <c r="F27" s="46">
        <v>39</v>
      </c>
      <c r="G27" s="46">
        <f t="shared" si="1"/>
        <v>1</v>
      </c>
    </row>
    <row r="28" spans="1:7" x14ac:dyDescent="0.25">
      <c r="A28" s="46" t="s">
        <v>37</v>
      </c>
      <c r="B28" s="46" t="s">
        <v>128</v>
      </c>
      <c r="C28" s="46" t="str">
        <f t="shared" si="0"/>
        <v>Marie Fritz</v>
      </c>
      <c r="D28" s="46" t="s">
        <v>78</v>
      </c>
      <c r="E28" s="46">
        <v>2013</v>
      </c>
      <c r="F28" s="46">
        <v>39</v>
      </c>
      <c r="G28" s="46">
        <f t="shared" si="1"/>
        <v>0</v>
      </c>
    </row>
    <row r="29" spans="1:7" x14ac:dyDescent="0.25">
      <c r="A29" s="46" t="s">
        <v>135</v>
      </c>
      <c r="B29" s="46" t="s">
        <v>134</v>
      </c>
      <c r="C29" s="46" t="str">
        <f t="shared" si="0"/>
        <v>Frieda Dörr</v>
      </c>
      <c r="D29" s="46" t="s">
        <v>78</v>
      </c>
      <c r="E29" s="46">
        <v>2013</v>
      </c>
      <c r="F29" s="46">
        <v>36</v>
      </c>
      <c r="G29" s="46">
        <f t="shared" si="1"/>
        <v>1</v>
      </c>
    </row>
    <row r="30" spans="1:7" x14ac:dyDescent="0.25">
      <c r="A30" s="46" t="s">
        <v>138</v>
      </c>
      <c r="B30" s="46" t="s">
        <v>110</v>
      </c>
      <c r="C30" s="46" t="str">
        <f t="shared" si="0"/>
        <v>Anna Pfeiffer</v>
      </c>
      <c r="D30" s="46" t="s">
        <v>78</v>
      </c>
      <c r="E30" s="46">
        <v>2013</v>
      </c>
      <c r="F30" s="46">
        <v>35</v>
      </c>
      <c r="G30" s="46">
        <f t="shared" si="1"/>
        <v>0</v>
      </c>
    </row>
    <row r="31" spans="1:7" x14ac:dyDescent="0.25">
      <c r="A31" s="46" t="s">
        <v>142</v>
      </c>
      <c r="B31" s="46" t="s">
        <v>88</v>
      </c>
      <c r="C31" s="46" t="str">
        <f t="shared" si="0"/>
        <v>Mia Sippel</v>
      </c>
      <c r="D31" s="46" t="s">
        <v>78</v>
      </c>
      <c r="E31" s="46">
        <v>2013</v>
      </c>
      <c r="F31" s="46">
        <v>31</v>
      </c>
      <c r="G31" s="46">
        <f t="shared" si="1"/>
        <v>1</v>
      </c>
    </row>
    <row r="32" spans="1:7" x14ac:dyDescent="0.25">
      <c r="A32" s="46" t="s">
        <v>137</v>
      </c>
      <c r="B32" s="46" t="s">
        <v>136</v>
      </c>
      <c r="C32" s="46" t="str">
        <f t="shared" si="0"/>
        <v>Amelie Thalmann</v>
      </c>
      <c r="D32" s="46" t="s">
        <v>78</v>
      </c>
      <c r="E32" s="46">
        <v>2013</v>
      </c>
      <c r="F32" s="46">
        <v>30</v>
      </c>
      <c r="G32" s="46">
        <f t="shared" si="1"/>
        <v>0</v>
      </c>
    </row>
    <row r="33" spans="1:7" x14ac:dyDescent="0.25">
      <c r="A33" s="46" t="s">
        <v>148</v>
      </c>
      <c r="B33" s="46" t="s">
        <v>147</v>
      </c>
      <c r="C33" s="46" t="str">
        <f t="shared" si="0"/>
        <v>Evelyn-Kristina Barvish</v>
      </c>
      <c r="D33" s="46" t="s">
        <v>78</v>
      </c>
      <c r="E33" s="46">
        <v>2013</v>
      </c>
      <c r="F33" s="46">
        <v>30</v>
      </c>
      <c r="G33" s="46">
        <f t="shared" si="1"/>
        <v>1</v>
      </c>
    </row>
    <row r="34" spans="1:7" x14ac:dyDescent="0.25">
      <c r="A34" s="46" t="s">
        <v>131</v>
      </c>
      <c r="B34" s="46" t="s">
        <v>102</v>
      </c>
      <c r="C34" s="46" t="str">
        <f t="shared" ref="C34:C65" si="2">B34&amp;" "&amp;A34</f>
        <v>Sarah Strom</v>
      </c>
      <c r="D34" s="46" t="s">
        <v>78</v>
      </c>
      <c r="E34" s="46">
        <v>2013</v>
      </c>
      <c r="F34" s="46">
        <v>30</v>
      </c>
      <c r="G34" s="46">
        <f t="shared" ref="G34:G65" si="3">MOD(ROW(),2)</f>
        <v>0</v>
      </c>
    </row>
    <row r="35" spans="1:7" x14ac:dyDescent="0.25">
      <c r="A35" s="46" t="s">
        <v>153</v>
      </c>
      <c r="B35" s="46" t="s">
        <v>152</v>
      </c>
      <c r="C35" s="46" t="str">
        <f t="shared" si="2"/>
        <v>Lilu Schneider</v>
      </c>
      <c r="D35" s="46" t="s">
        <v>78</v>
      </c>
      <c r="E35" s="46">
        <v>2013</v>
      </c>
      <c r="F35" s="46">
        <v>21</v>
      </c>
      <c r="G35" s="46">
        <f t="shared" si="3"/>
        <v>1</v>
      </c>
    </row>
    <row r="36" spans="1:7" x14ac:dyDescent="0.25">
      <c r="C36" s="46" t="str">
        <f t="shared" si="2"/>
        <v xml:space="preserve"> </v>
      </c>
      <c r="G36" s="46">
        <f t="shared" si="3"/>
        <v>0</v>
      </c>
    </row>
    <row r="37" spans="1:7" x14ac:dyDescent="0.25">
      <c r="C37" s="46" t="str">
        <f t="shared" si="2"/>
        <v xml:space="preserve"> </v>
      </c>
      <c r="G37" s="46">
        <f t="shared" si="3"/>
        <v>1</v>
      </c>
    </row>
    <row r="38" spans="1:7" x14ac:dyDescent="0.25">
      <c r="A38" s="46" t="s">
        <v>169</v>
      </c>
      <c r="B38" s="46" t="s">
        <v>170</v>
      </c>
      <c r="C38" s="46" t="str">
        <f t="shared" si="2"/>
        <v>Liam Klein</v>
      </c>
      <c r="D38" s="46" t="s">
        <v>35</v>
      </c>
      <c r="E38" s="46">
        <v>2014</v>
      </c>
      <c r="F38" s="46">
        <v>62</v>
      </c>
      <c r="G38" s="46">
        <f t="shared" si="3"/>
        <v>0</v>
      </c>
    </row>
    <row r="39" spans="1:7" x14ac:dyDescent="0.25">
      <c r="A39" s="46" t="s">
        <v>174</v>
      </c>
      <c r="B39" s="46" t="s">
        <v>175</v>
      </c>
      <c r="C39" s="46" t="str">
        <f t="shared" si="2"/>
        <v>Max Grabow</v>
      </c>
      <c r="D39" s="46" t="s">
        <v>35</v>
      </c>
      <c r="E39" s="46">
        <v>2014</v>
      </c>
      <c r="F39" s="46">
        <v>61</v>
      </c>
      <c r="G39" s="46">
        <f t="shared" si="3"/>
        <v>1</v>
      </c>
    </row>
    <row r="40" spans="1:7" x14ac:dyDescent="0.25">
      <c r="A40" s="46" t="s">
        <v>166</v>
      </c>
      <c r="B40" s="46" t="s">
        <v>167</v>
      </c>
      <c r="C40" s="46" t="str">
        <f t="shared" si="2"/>
        <v>Finn Marlon Lerch</v>
      </c>
      <c r="D40" s="46" t="s">
        <v>35</v>
      </c>
      <c r="E40" s="46">
        <v>2014</v>
      </c>
      <c r="F40" s="46">
        <v>54</v>
      </c>
      <c r="G40" s="46">
        <f t="shared" si="3"/>
        <v>0</v>
      </c>
    </row>
    <row r="41" spans="1:7" x14ac:dyDescent="0.25">
      <c r="A41" s="46" t="s">
        <v>61</v>
      </c>
      <c r="B41" s="46" t="s">
        <v>171</v>
      </c>
      <c r="C41" s="46" t="str">
        <f t="shared" si="2"/>
        <v>Logan Penrod</v>
      </c>
      <c r="D41" s="46" t="s">
        <v>35</v>
      </c>
      <c r="E41" s="46">
        <v>2014</v>
      </c>
      <c r="F41" s="46">
        <v>54</v>
      </c>
      <c r="G41" s="46">
        <f t="shared" si="3"/>
        <v>1</v>
      </c>
    </row>
    <row r="42" spans="1:7" x14ac:dyDescent="0.25">
      <c r="A42" s="46" t="s">
        <v>176</v>
      </c>
      <c r="B42" s="46" t="s">
        <v>55</v>
      </c>
      <c r="C42" s="46" t="str">
        <f t="shared" si="2"/>
        <v>Jacob Gaudl</v>
      </c>
      <c r="D42" s="46" t="s">
        <v>35</v>
      </c>
      <c r="E42" s="46">
        <v>2014</v>
      </c>
      <c r="F42" s="46">
        <v>51</v>
      </c>
      <c r="G42" s="46">
        <f t="shared" si="3"/>
        <v>0</v>
      </c>
    </row>
    <row r="43" spans="1:7" x14ac:dyDescent="0.25">
      <c r="A43" s="46" t="s">
        <v>91</v>
      </c>
      <c r="B43" s="46" t="s">
        <v>163</v>
      </c>
      <c r="C43" s="46" t="str">
        <f t="shared" si="2"/>
        <v>Friedrich Wahl</v>
      </c>
      <c r="D43" s="46" t="s">
        <v>35</v>
      </c>
      <c r="E43" s="46">
        <v>2014</v>
      </c>
      <c r="F43" s="46">
        <v>47</v>
      </c>
      <c r="G43" s="46">
        <f t="shared" si="3"/>
        <v>1</v>
      </c>
    </row>
    <row r="44" spans="1:7" x14ac:dyDescent="0.25">
      <c r="A44" s="46" t="s">
        <v>172</v>
      </c>
      <c r="B44" s="46" t="s">
        <v>173</v>
      </c>
      <c r="C44" s="46" t="str">
        <f t="shared" si="2"/>
        <v>Lucas Bernhardt</v>
      </c>
      <c r="D44" s="46" t="s">
        <v>35</v>
      </c>
      <c r="E44" s="46">
        <v>2014</v>
      </c>
      <c r="F44" s="46">
        <v>43</v>
      </c>
      <c r="G44" s="46">
        <f t="shared" si="3"/>
        <v>0</v>
      </c>
    </row>
    <row r="45" spans="1:7" x14ac:dyDescent="0.25">
      <c r="A45" s="46" t="s">
        <v>159</v>
      </c>
      <c r="B45" s="46" t="s">
        <v>160</v>
      </c>
      <c r="C45" s="46" t="str">
        <f t="shared" si="2"/>
        <v>Thomas Steinacker</v>
      </c>
      <c r="D45" s="46" t="s">
        <v>35</v>
      </c>
      <c r="E45" s="46">
        <v>2014</v>
      </c>
      <c r="F45" s="46">
        <v>43</v>
      </c>
      <c r="G45" s="46">
        <f t="shared" si="3"/>
        <v>1</v>
      </c>
    </row>
    <row r="46" spans="1:7" x14ac:dyDescent="0.25">
      <c r="A46" s="46" t="s">
        <v>164</v>
      </c>
      <c r="B46" s="46" t="s">
        <v>165</v>
      </c>
      <c r="C46" s="46" t="str">
        <f t="shared" si="2"/>
        <v>Adrian Herdt</v>
      </c>
      <c r="D46" s="46" t="s">
        <v>35</v>
      </c>
      <c r="E46" s="46">
        <v>2014</v>
      </c>
      <c r="F46" s="46">
        <v>41</v>
      </c>
      <c r="G46" s="46">
        <f t="shared" si="3"/>
        <v>0</v>
      </c>
    </row>
    <row r="47" spans="1:7" x14ac:dyDescent="0.25">
      <c r="A47" s="46" t="s">
        <v>161</v>
      </c>
      <c r="B47" s="46" t="s">
        <v>162</v>
      </c>
      <c r="C47" s="46" t="str">
        <f t="shared" si="2"/>
        <v>Tristan Grunau</v>
      </c>
      <c r="D47" s="46" t="s">
        <v>35</v>
      </c>
      <c r="E47" s="46">
        <v>2014</v>
      </c>
      <c r="F47" s="46">
        <v>39</v>
      </c>
      <c r="G47" s="46">
        <f t="shared" si="3"/>
        <v>1</v>
      </c>
    </row>
    <row r="48" spans="1:7" x14ac:dyDescent="0.25">
      <c r="A48" s="46" t="s">
        <v>157</v>
      </c>
      <c r="B48" s="46" t="s">
        <v>158</v>
      </c>
      <c r="C48" s="46" t="str">
        <f t="shared" si="2"/>
        <v>Oskar Karnoll</v>
      </c>
      <c r="D48" s="46" t="s">
        <v>35</v>
      </c>
      <c r="E48" s="46">
        <v>2014</v>
      </c>
      <c r="F48" s="46">
        <v>36</v>
      </c>
      <c r="G48" s="46">
        <f t="shared" si="3"/>
        <v>0</v>
      </c>
    </row>
    <row r="49" spans="1:7" x14ac:dyDescent="0.25">
      <c r="A49" s="46" t="s">
        <v>168</v>
      </c>
      <c r="B49" s="46" t="s">
        <v>60</v>
      </c>
      <c r="C49" s="46" t="str">
        <f t="shared" si="2"/>
        <v>Linus Hofmann</v>
      </c>
      <c r="D49" s="46" t="s">
        <v>35</v>
      </c>
      <c r="E49" s="46">
        <v>2014</v>
      </c>
      <c r="F49" s="46">
        <v>35</v>
      </c>
      <c r="G49" s="46">
        <f t="shared" si="3"/>
        <v>1</v>
      </c>
    </row>
    <row r="50" spans="1:7" x14ac:dyDescent="0.25">
      <c r="A50" s="46" t="s">
        <v>185</v>
      </c>
      <c r="B50" s="46" t="s">
        <v>39</v>
      </c>
      <c r="C50" s="46" t="str">
        <f t="shared" si="2"/>
        <v>Ben Wierzchucki</v>
      </c>
      <c r="D50" s="46" t="s">
        <v>35</v>
      </c>
      <c r="E50" s="46">
        <v>2015</v>
      </c>
      <c r="F50" s="46">
        <v>55</v>
      </c>
      <c r="G50" s="46">
        <f t="shared" si="3"/>
        <v>0</v>
      </c>
    </row>
    <row r="51" spans="1:7" x14ac:dyDescent="0.25">
      <c r="A51" s="46" t="s">
        <v>192</v>
      </c>
      <c r="B51" s="46" t="s">
        <v>193</v>
      </c>
      <c r="C51" s="46" t="str">
        <f t="shared" si="2"/>
        <v>Josh Walther</v>
      </c>
      <c r="D51" s="46" t="s">
        <v>35</v>
      </c>
      <c r="E51" s="46">
        <v>2015</v>
      </c>
      <c r="F51" s="46">
        <v>49</v>
      </c>
      <c r="G51" s="46">
        <f t="shared" si="3"/>
        <v>1</v>
      </c>
    </row>
    <row r="52" spans="1:7" x14ac:dyDescent="0.25">
      <c r="A52" s="46" t="s">
        <v>190</v>
      </c>
      <c r="B52" s="46" t="s">
        <v>191</v>
      </c>
      <c r="C52" s="46" t="str">
        <f t="shared" si="2"/>
        <v>Nick Stöcklein</v>
      </c>
      <c r="D52" s="46" t="s">
        <v>35</v>
      </c>
      <c r="E52" s="46">
        <v>2015</v>
      </c>
      <c r="F52" s="46">
        <v>43</v>
      </c>
      <c r="G52" s="46">
        <f t="shared" si="3"/>
        <v>0</v>
      </c>
    </row>
    <row r="53" spans="1:7" x14ac:dyDescent="0.25">
      <c r="A53" s="46" t="s">
        <v>179</v>
      </c>
      <c r="B53" s="46" t="s">
        <v>180</v>
      </c>
      <c r="C53" s="46" t="str">
        <f t="shared" si="2"/>
        <v>Paul Göbel</v>
      </c>
      <c r="D53" s="46" t="s">
        <v>35</v>
      </c>
      <c r="E53" s="46">
        <v>2015</v>
      </c>
      <c r="F53" s="46">
        <v>42</v>
      </c>
      <c r="G53" s="46">
        <f t="shared" si="3"/>
        <v>1</v>
      </c>
    </row>
    <row r="54" spans="1:7" x14ac:dyDescent="0.25">
      <c r="A54" s="46" t="s">
        <v>181</v>
      </c>
      <c r="B54" s="46" t="s">
        <v>182</v>
      </c>
      <c r="C54" s="46" t="str">
        <f t="shared" si="2"/>
        <v>Luca Habl</v>
      </c>
      <c r="D54" s="46" t="s">
        <v>35</v>
      </c>
      <c r="E54" s="46">
        <v>2015</v>
      </c>
      <c r="F54" s="46">
        <v>40</v>
      </c>
      <c r="G54" s="46">
        <f t="shared" si="3"/>
        <v>0</v>
      </c>
    </row>
    <row r="55" spans="1:7" x14ac:dyDescent="0.25">
      <c r="A55" s="46" t="s">
        <v>194</v>
      </c>
      <c r="B55" s="46" t="s">
        <v>46</v>
      </c>
      <c r="C55" s="46" t="str">
        <f t="shared" si="2"/>
        <v>Jonathan Dehnel</v>
      </c>
      <c r="D55" s="46" t="s">
        <v>35</v>
      </c>
      <c r="E55" s="46">
        <v>2015</v>
      </c>
      <c r="F55" s="46">
        <v>38</v>
      </c>
      <c r="G55" s="46">
        <f t="shared" si="3"/>
        <v>1</v>
      </c>
    </row>
    <row r="56" spans="1:7" x14ac:dyDescent="0.25">
      <c r="A56" s="46" t="s">
        <v>183</v>
      </c>
      <c r="B56" s="46" t="s">
        <v>184</v>
      </c>
      <c r="C56" s="46" t="str">
        <f t="shared" si="2"/>
        <v>Liam Jannis Hess</v>
      </c>
      <c r="D56" s="46" t="s">
        <v>35</v>
      </c>
      <c r="E56" s="46">
        <v>2015</v>
      </c>
      <c r="F56" s="46">
        <v>36</v>
      </c>
      <c r="G56" s="46">
        <f t="shared" si="3"/>
        <v>0</v>
      </c>
    </row>
    <row r="57" spans="1:7" x14ac:dyDescent="0.25">
      <c r="A57" s="46" t="s">
        <v>188</v>
      </c>
      <c r="B57" s="46" t="s">
        <v>189</v>
      </c>
      <c r="C57" s="46" t="str">
        <f t="shared" si="2"/>
        <v>Richard Röse</v>
      </c>
      <c r="D57" s="46" t="s">
        <v>35</v>
      </c>
      <c r="E57" s="46">
        <v>2015</v>
      </c>
      <c r="F57" s="46">
        <v>35</v>
      </c>
      <c r="G57" s="46">
        <f t="shared" si="3"/>
        <v>1</v>
      </c>
    </row>
    <row r="58" spans="1:7" x14ac:dyDescent="0.25">
      <c r="A58" s="46" t="s">
        <v>69</v>
      </c>
      <c r="B58" s="46" t="s">
        <v>39</v>
      </c>
      <c r="C58" s="46" t="str">
        <f t="shared" si="2"/>
        <v>Ben Wagner</v>
      </c>
      <c r="D58" s="46" t="s">
        <v>35</v>
      </c>
      <c r="E58" s="46">
        <v>2015</v>
      </c>
      <c r="F58" s="46">
        <v>33</v>
      </c>
      <c r="G58" s="46">
        <f t="shared" si="3"/>
        <v>0</v>
      </c>
    </row>
    <row r="59" spans="1:7" x14ac:dyDescent="0.25">
      <c r="A59" s="46" t="s">
        <v>186</v>
      </c>
      <c r="B59" s="46" t="s">
        <v>187</v>
      </c>
      <c r="C59" s="46" t="str">
        <f t="shared" si="2"/>
        <v>Henri Kostka</v>
      </c>
      <c r="D59" s="46" t="s">
        <v>35</v>
      </c>
      <c r="E59" s="46">
        <v>2015</v>
      </c>
      <c r="F59" s="46">
        <v>27</v>
      </c>
      <c r="G59" s="46">
        <f t="shared" si="3"/>
        <v>1</v>
      </c>
    </row>
    <row r="60" spans="1:7" x14ac:dyDescent="0.25">
      <c r="A60" s="46" t="s">
        <v>177</v>
      </c>
      <c r="B60" s="46" t="s">
        <v>178</v>
      </c>
      <c r="C60" s="46" t="str">
        <f t="shared" si="2"/>
        <v>Marlon Rausch</v>
      </c>
      <c r="D60" s="46" t="s">
        <v>35</v>
      </c>
      <c r="E60" s="46">
        <v>2015</v>
      </c>
      <c r="F60" s="46">
        <v>18</v>
      </c>
      <c r="G60" s="46">
        <f t="shared" si="3"/>
        <v>0</v>
      </c>
    </row>
    <row r="61" spans="1:7" x14ac:dyDescent="0.25">
      <c r="A61" s="46" t="s">
        <v>218</v>
      </c>
      <c r="B61" s="46" t="s">
        <v>219</v>
      </c>
      <c r="C61" s="46" t="str">
        <f t="shared" si="2"/>
        <v>Nora Pettermann</v>
      </c>
      <c r="D61" s="46" t="s">
        <v>78</v>
      </c>
      <c r="E61" s="46">
        <v>2014</v>
      </c>
      <c r="F61" s="46">
        <v>47</v>
      </c>
      <c r="G61" s="46">
        <f t="shared" si="3"/>
        <v>1</v>
      </c>
    </row>
    <row r="62" spans="1:7" x14ac:dyDescent="0.25">
      <c r="A62" s="46" t="s">
        <v>207</v>
      </c>
      <c r="B62" s="46" t="s">
        <v>208</v>
      </c>
      <c r="C62" s="46" t="str">
        <f t="shared" si="2"/>
        <v>Lara Huber</v>
      </c>
      <c r="D62" s="46" t="s">
        <v>78</v>
      </c>
      <c r="E62" s="46">
        <v>2014</v>
      </c>
      <c r="F62" s="46">
        <v>45</v>
      </c>
      <c r="G62" s="46">
        <f t="shared" si="3"/>
        <v>0</v>
      </c>
    </row>
    <row r="63" spans="1:7" x14ac:dyDescent="0.25">
      <c r="A63" s="46" t="s">
        <v>214</v>
      </c>
      <c r="B63" s="46" t="s">
        <v>215</v>
      </c>
      <c r="C63" s="46" t="str">
        <f t="shared" si="2"/>
        <v>Emmi Illgen</v>
      </c>
      <c r="D63" s="46" t="s">
        <v>78</v>
      </c>
      <c r="E63" s="46">
        <v>2014</v>
      </c>
      <c r="F63" s="46">
        <v>44</v>
      </c>
      <c r="G63" s="46">
        <f t="shared" si="3"/>
        <v>1</v>
      </c>
    </row>
    <row r="64" spans="1:7" x14ac:dyDescent="0.25">
      <c r="A64" s="46" t="s">
        <v>197</v>
      </c>
      <c r="B64" s="46" t="s">
        <v>220</v>
      </c>
      <c r="C64" s="46" t="str">
        <f t="shared" si="2"/>
        <v>Sophia Schmidt</v>
      </c>
      <c r="D64" s="46" t="s">
        <v>78</v>
      </c>
      <c r="E64" s="46">
        <v>2014</v>
      </c>
      <c r="F64" s="46">
        <v>41</v>
      </c>
      <c r="G64" s="46">
        <f t="shared" si="3"/>
        <v>0</v>
      </c>
    </row>
    <row r="65" spans="1:7" x14ac:dyDescent="0.25">
      <c r="A65" s="46" t="s">
        <v>209</v>
      </c>
      <c r="B65" s="46" t="s">
        <v>210</v>
      </c>
      <c r="C65" s="46" t="str">
        <f t="shared" si="2"/>
        <v>Pauline Heiß</v>
      </c>
      <c r="D65" s="46" t="s">
        <v>78</v>
      </c>
      <c r="E65" s="46">
        <v>2014</v>
      </c>
      <c r="F65" s="46">
        <v>40</v>
      </c>
      <c r="G65" s="46">
        <f t="shared" si="3"/>
        <v>1</v>
      </c>
    </row>
    <row r="66" spans="1:7" x14ac:dyDescent="0.25">
      <c r="A66" s="46" t="s">
        <v>216</v>
      </c>
      <c r="B66" s="46" t="s">
        <v>217</v>
      </c>
      <c r="C66" s="46" t="str">
        <f t="shared" ref="C66:C97" si="4">B66&amp;" "&amp;A66</f>
        <v>Nele Otto</v>
      </c>
      <c r="D66" s="46" t="s">
        <v>78</v>
      </c>
      <c r="E66" s="46">
        <v>2014</v>
      </c>
      <c r="F66" s="46">
        <v>40</v>
      </c>
      <c r="G66" s="46">
        <f t="shared" ref="G66:G97" si="5">MOD(ROW(),2)</f>
        <v>0</v>
      </c>
    </row>
    <row r="67" spans="1:7" x14ac:dyDescent="0.25">
      <c r="A67" s="46" t="s">
        <v>163</v>
      </c>
      <c r="B67" s="46" t="s">
        <v>132</v>
      </c>
      <c r="C67" s="46" t="str">
        <f t="shared" si="4"/>
        <v>Emma Friedrich</v>
      </c>
      <c r="D67" s="46" t="s">
        <v>78</v>
      </c>
      <c r="E67" s="46">
        <v>2014</v>
      </c>
      <c r="F67" s="46">
        <v>37</v>
      </c>
      <c r="G67" s="46">
        <f t="shared" si="5"/>
        <v>1</v>
      </c>
    </row>
    <row r="68" spans="1:7" x14ac:dyDescent="0.25">
      <c r="A68" s="46" t="s">
        <v>211</v>
      </c>
      <c r="B68" s="46" t="s">
        <v>128</v>
      </c>
      <c r="C68" s="46" t="str">
        <f t="shared" si="4"/>
        <v>Marie Scheuermann</v>
      </c>
      <c r="D68" s="46" t="s">
        <v>78</v>
      </c>
      <c r="E68" s="46">
        <v>2014</v>
      </c>
      <c r="F68" s="46">
        <v>36</v>
      </c>
      <c r="G68" s="46">
        <f t="shared" si="5"/>
        <v>0</v>
      </c>
    </row>
    <row r="69" spans="1:7" x14ac:dyDescent="0.25">
      <c r="A69" s="46" t="s">
        <v>200</v>
      </c>
      <c r="B69" s="46" t="s">
        <v>201</v>
      </c>
      <c r="C69" s="46" t="str">
        <f t="shared" si="4"/>
        <v>Mila Jost</v>
      </c>
      <c r="D69" s="46" t="s">
        <v>78</v>
      </c>
      <c r="E69" s="46">
        <v>2014</v>
      </c>
      <c r="F69" s="46">
        <v>34</v>
      </c>
      <c r="G69" s="46">
        <f t="shared" si="5"/>
        <v>1</v>
      </c>
    </row>
    <row r="70" spans="1:7" x14ac:dyDescent="0.25">
      <c r="A70" s="46" t="s">
        <v>202</v>
      </c>
      <c r="B70" s="46" t="s">
        <v>203</v>
      </c>
      <c r="C70" s="46" t="str">
        <f t="shared" si="4"/>
        <v>Liel Möller</v>
      </c>
      <c r="D70" s="46" t="s">
        <v>78</v>
      </c>
      <c r="E70" s="46">
        <v>2014</v>
      </c>
      <c r="F70" s="46">
        <v>33</v>
      </c>
      <c r="G70" s="46">
        <f t="shared" si="5"/>
        <v>0</v>
      </c>
    </row>
    <row r="71" spans="1:7" x14ac:dyDescent="0.25">
      <c r="A71" s="46" t="s">
        <v>91</v>
      </c>
      <c r="B71" s="46" t="s">
        <v>199</v>
      </c>
      <c r="C71" s="46" t="str">
        <f t="shared" si="4"/>
        <v>Theresa Wahl</v>
      </c>
      <c r="D71" s="46" t="s">
        <v>78</v>
      </c>
      <c r="E71" s="46">
        <v>2014</v>
      </c>
      <c r="F71" s="46">
        <v>31</v>
      </c>
      <c r="G71" s="46">
        <f t="shared" si="5"/>
        <v>1</v>
      </c>
    </row>
    <row r="72" spans="1:7" x14ac:dyDescent="0.25">
      <c r="A72" s="46" t="s">
        <v>204</v>
      </c>
      <c r="B72" s="46" t="s">
        <v>205</v>
      </c>
      <c r="C72" s="46" t="str">
        <f t="shared" si="4"/>
        <v>Ella Renker</v>
      </c>
      <c r="D72" s="46" t="s">
        <v>78</v>
      </c>
      <c r="E72" s="46">
        <v>2014</v>
      </c>
      <c r="F72" s="46">
        <v>30</v>
      </c>
      <c r="G72" s="46">
        <f t="shared" si="5"/>
        <v>0</v>
      </c>
    </row>
    <row r="73" spans="1:7" x14ac:dyDescent="0.25">
      <c r="A73" s="46" t="s">
        <v>206</v>
      </c>
      <c r="B73" s="46" t="s">
        <v>126</v>
      </c>
      <c r="C73" s="46" t="str">
        <f t="shared" si="4"/>
        <v>Ida Weiland</v>
      </c>
      <c r="D73" s="46" t="s">
        <v>78</v>
      </c>
      <c r="E73" s="46">
        <v>2014</v>
      </c>
      <c r="F73" s="46">
        <v>27</v>
      </c>
      <c r="G73" s="46">
        <f t="shared" si="5"/>
        <v>1</v>
      </c>
    </row>
    <row r="74" spans="1:7" x14ac:dyDescent="0.25">
      <c r="A74" s="46" t="s">
        <v>197</v>
      </c>
      <c r="B74" s="46" t="s">
        <v>198</v>
      </c>
      <c r="C74" s="46" t="str">
        <f t="shared" si="4"/>
        <v>Hanna Schmidt</v>
      </c>
      <c r="D74" s="46" t="s">
        <v>78</v>
      </c>
      <c r="E74" s="46">
        <v>2014</v>
      </c>
      <c r="F74" s="46">
        <v>25</v>
      </c>
      <c r="G74" s="46">
        <f t="shared" si="5"/>
        <v>0</v>
      </c>
    </row>
    <row r="75" spans="1:7" x14ac:dyDescent="0.25">
      <c r="A75" s="46" t="s">
        <v>212</v>
      </c>
      <c r="B75" s="46" t="s">
        <v>213</v>
      </c>
      <c r="C75" s="46" t="str">
        <f t="shared" si="4"/>
        <v>Marlene Becker</v>
      </c>
      <c r="D75" s="46" t="s">
        <v>78</v>
      </c>
      <c r="E75" s="46">
        <v>2014</v>
      </c>
      <c r="F75" s="46">
        <v>25</v>
      </c>
      <c r="G75" s="46">
        <f t="shared" si="5"/>
        <v>1</v>
      </c>
    </row>
    <row r="76" spans="1:7" x14ac:dyDescent="0.25">
      <c r="A76" s="46" t="s">
        <v>195</v>
      </c>
      <c r="B76" s="46" t="s">
        <v>196</v>
      </c>
      <c r="C76" s="46" t="str">
        <f t="shared" si="4"/>
        <v>Adele Sophia Barazzuol</v>
      </c>
      <c r="D76" s="46" t="s">
        <v>78</v>
      </c>
      <c r="E76" s="46">
        <v>2014</v>
      </c>
      <c r="F76" s="46">
        <v>20</v>
      </c>
      <c r="G76" s="46">
        <f t="shared" si="5"/>
        <v>0</v>
      </c>
    </row>
    <row r="77" spans="1:7" x14ac:dyDescent="0.25">
      <c r="A77" s="46" t="s">
        <v>237</v>
      </c>
      <c r="B77" s="46" t="s">
        <v>238</v>
      </c>
      <c r="C77" s="46" t="str">
        <f t="shared" si="4"/>
        <v>Lena Zielinski</v>
      </c>
      <c r="D77" s="46" t="s">
        <v>78</v>
      </c>
      <c r="E77" s="46">
        <v>2015</v>
      </c>
      <c r="F77" s="46">
        <v>47</v>
      </c>
      <c r="G77" s="46">
        <f t="shared" si="5"/>
        <v>1</v>
      </c>
    </row>
    <row r="78" spans="1:7" x14ac:dyDescent="0.25">
      <c r="A78" s="46" t="s">
        <v>235</v>
      </c>
      <c r="B78" s="46" t="s">
        <v>81</v>
      </c>
      <c r="C78" s="46" t="str">
        <f t="shared" si="4"/>
        <v>Lina Burgschweiger</v>
      </c>
      <c r="D78" s="46" t="s">
        <v>78</v>
      </c>
      <c r="E78" s="46">
        <v>2015</v>
      </c>
      <c r="F78" s="46">
        <v>38</v>
      </c>
      <c r="G78" s="46">
        <f t="shared" si="5"/>
        <v>0</v>
      </c>
    </row>
    <row r="79" spans="1:7" x14ac:dyDescent="0.25">
      <c r="A79" s="46" t="s">
        <v>233</v>
      </c>
      <c r="B79" s="46" t="s">
        <v>234</v>
      </c>
      <c r="C79" s="46" t="str">
        <f t="shared" si="4"/>
        <v>Johanna Schrimpf</v>
      </c>
      <c r="D79" s="46" t="s">
        <v>78</v>
      </c>
      <c r="E79" s="46">
        <v>2015</v>
      </c>
      <c r="F79" s="46">
        <v>37</v>
      </c>
      <c r="G79" s="46">
        <f t="shared" si="5"/>
        <v>1</v>
      </c>
    </row>
    <row r="80" spans="1:7" x14ac:dyDescent="0.25">
      <c r="A80" s="46" t="s">
        <v>228</v>
      </c>
      <c r="B80" s="46" t="s">
        <v>229</v>
      </c>
      <c r="C80" s="46" t="str">
        <f t="shared" si="4"/>
        <v>Lisann Ahne</v>
      </c>
      <c r="D80" s="46" t="s">
        <v>78</v>
      </c>
      <c r="E80" s="46">
        <v>2015</v>
      </c>
      <c r="F80" s="46">
        <v>36</v>
      </c>
      <c r="G80" s="46">
        <f t="shared" si="5"/>
        <v>0</v>
      </c>
    </row>
    <row r="81" spans="1:7" x14ac:dyDescent="0.25">
      <c r="A81" s="46" t="s">
        <v>236</v>
      </c>
      <c r="B81" s="46" t="s">
        <v>128</v>
      </c>
      <c r="C81" s="46" t="str">
        <f t="shared" si="4"/>
        <v>Marie Kimpel</v>
      </c>
      <c r="D81" s="46" t="s">
        <v>78</v>
      </c>
      <c r="E81" s="46">
        <v>2015</v>
      </c>
      <c r="F81" s="46">
        <v>34</v>
      </c>
      <c r="G81" s="46">
        <f t="shared" si="5"/>
        <v>1</v>
      </c>
    </row>
    <row r="82" spans="1:7" x14ac:dyDescent="0.25">
      <c r="A82" s="46" t="s">
        <v>226</v>
      </c>
      <c r="B82" s="46" t="s">
        <v>227</v>
      </c>
      <c r="C82" s="46" t="str">
        <f t="shared" si="4"/>
        <v>Franziska Stark</v>
      </c>
      <c r="D82" s="46" t="s">
        <v>78</v>
      </c>
      <c r="E82" s="46">
        <v>2015</v>
      </c>
      <c r="F82" s="46">
        <v>34</v>
      </c>
      <c r="G82" s="46">
        <f t="shared" si="5"/>
        <v>0</v>
      </c>
    </row>
    <row r="83" spans="1:7" x14ac:dyDescent="0.25">
      <c r="A83" s="46" t="s">
        <v>224</v>
      </c>
      <c r="B83" s="46" t="s">
        <v>140</v>
      </c>
      <c r="C83" s="46" t="str">
        <f t="shared" si="4"/>
        <v>Valerie Röhrig</v>
      </c>
      <c r="D83" s="46" t="s">
        <v>78</v>
      </c>
      <c r="E83" s="46">
        <v>2015</v>
      </c>
      <c r="F83" s="46">
        <v>33</v>
      </c>
      <c r="G83" s="46">
        <f t="shared" si="5"/>
        <v>1</v>
      </c>
    </row>
    <row r="84" spans="1:7" x14ac:dyDescent="0.25">
      <c r="A84" s="46" t="s">
        <v>225</v>
      </c>
      <c r="B84" s="46" t="s">
        <v>81</v>
      </c>
      <c r="C84" s="46" t="str">
        <f t="shared" si="4"/>
        <v>Lina Wicke</v>
      </c>
      <c r="D84" s="46" t="s">
        <v>78</v>
      </c>
      <c r="E84" s="46">
        <v>2015</v>
      </c>
      <c r="F84" s="46">
        <v>33</v>
      </c>
      <c r="G84" s="46">
        <f t="shared" si="5"/>
        <v>0</v>
      </c>
    </row>
    <row r="85" spans="1:7" x14ac:dyDescent="0.25">
      <c r="A85" s="46" t="s">
        <v>89</v>
      </c>
      <c r="B85" s="46" t="s">
        <v>239</v>
      </c>
      <c r="C85" s="46" t="str">
        <f t="shared" si="4"/>
        <v>Paula Weppler</v>
      </c>
      <c r="D85" s="46" t="s">
        <v>78</v>
      </c>
      <c r="E85" s="46">
        <v>2015</v>
      </c>
      <c r="F85" s="46">
        <v>30</v>
      </c>
      <c r="G85" s="46">
        <f t="shared" si="5"/>
        <v>1</v>
      </c>
    </row>
    <row r="86" spans="1:7" x14ac:dyDescent="0.25">
      <c r="A86" s="46" t="s">
        <v>125</v>
      </c>
      <c r="B86" s="46" t="s">
        <v>223</v>
      </c>
      <c r="C86" s="46" t="str">
        <f t="shared" si="4"/>
        <v>Manjana Kokel</v>
      </c>
      <c r="D86" s="46" t="s">
        <v>78</v>
      </c>
      <c r="E86" s="46">
        <v>2015</v>
      </c>
      <c r="F86" s="46">
        <v>29</v>
      </c>
      <c r="G86" s="46">
        <f t="shared" si="5"/>
        <v>0</v>
      </c>
    </row>
    <row r="87" spans="1:7" x14ac:dyDescent="0.25">
      <c r="A87" s="46" t="s">
        <v>232</v>
      </c>
      <c r="B87" s="46" t="s">
        <v>136</v>
      </c>
      <c r="C87" s="46" t="str">
        <f t="shared" si="4"/>
        <v>Amelie Maiwald</v>
      </c>
      <c r="D87" s="46" t="s">
        <v>78</v>
      </c>
      <c r="E87" s="46">
        <v>2015</v>
      </c>
      <c r="F87" s="46">
        <v>28</v>
      </c>
      <c r="G87" s="46">
        <f t="shared" si="5"/>
        <v>1</v>
      </c>
    </row>
    <row r="88" spans="1:7" x14ac:dyDescent="0.25">
      <c r="A88" s="46" t="s">
        <v>230</v>
      </c>
      <c r="B88" s="46" t="s">
        <v>231</v>
      </c>
      <c r="C88" s="46" t="str">
        <f t="shared" si="4"/>
        <v>Charlotte Loll</v>
      </c>
      <c r="D88" s="46" t="s">
        <v>78</v>
      </c>
      <c r="E88" s="46">
        <v>2015</v>
      </c>
      <c r="F88" s="46">
        <v>27</v>
      </c>
      <c r="G88" s="46">
        <f t="shared" si="5"/>
        <v>0</v>
      </c>
    </row>
    <row r="89" spans="1:7" x14ac:dyDescent="0.25">
      <c r="A89" s="46" t="s">
        <v>221</v>
      </c>
      <c r="B89" s="46" t="s">
        <v>222</v>
      </c>
      <c r="C89" s="46" t="str">
        <f t="shared" si="4"/>
        <v>Karla Stein</v>
      </c>
      <c r="D89" s="46" t="s">
        <v>78</v>
      </c>
      <c r="E89" s="46">
        <v>2015</v>
      </c>
      <c r="F89" s="46">
        <v>23</v>
      </c>
      <c r="G89" s="46">
        <f t="shared" si="5"/>
        <v>1</v>
      </c>
    </row>
    <row r="90" spans="1:7" x14ac:dyDescent="0.25">
      <c r="C90" s="46" t="str">
        <f t="shared" si="4"/>
        <v xml:space="preserve"> </v>
      </c>
      <c r="G90" s="46">
        <f t="shared" si="5"/>
        <v>0</v>
      </c>
    </row>
    <row r="91" spans="1:7" x14ac:dyDescent="0.25">
      <c r="C91" s="46" t="str">
        <f t="shared" si="4"/>
        <v xml:space="preserve"> </v>
      </c>
      <c r="G91" s="46">
        <f t="shared" si="5"/>
        <v>1</v>
      </c>
    </row>
    <row r="92" spans="1:7" x14ac:dyDescent="0.25">
      <c r="A92" s="46" t="s">
        <v>256</v>
      </c>
      <c r="B92" s="46" t="s">
        <v>257</v>
      </c>
      <c r="C92" s="46" t="str">
        <f t="shared" si="4"/>
        <v>Oliver Stippich</v>
      </c>
      <c r="D92" s="46" t="s">
        <v>35</v>
      </c>
      <c r="E92" s="46">
        <v>2016</v>
      </c>
      <c r="F92" s="46">
        <v>42</v>
      </c>
      <c r="G92" s="46">
        <f t="shared" si="5"/>
        <v>0</v>
      </c>
    </row>
    <row r="93" spans="1:7" x14ac:dyDescent="0.25">
      <c r="A93" s="46" t="s">
        <v>197</v>
      </c>
      <c r="B93" s="46" t="s">
        <v>264</v>
      </c>
      <c r="C93" s="46" t="str">
        <f t="shared" si="4"/>
        <v>Luckas Schmidt</v>
      </c>
      <c r="D93" s="46" t="s">
        <v>35</v>
      </c>
      <c r="E93" s="46">
        <v>2016</v>
      </c>
      <c r="F93" s="46">
        <v>41</v>
      </c>
      <c r="G93" s="46">
        <f t="shared" si="5"/>
        <v>1</v>
      </c>
    </row>
    <row r="94" spans="1:7" x14ac:dyDescent="0.25">
      <c r="A94" s="46" t="s">
        <v>243</v>
      </c>
      <c r="B94" s="46" t="s">
        <v>244</v>
      </c>
      <c r="C94" s="46" t="str">
        <f t="shared" si="4"/>
        <v>Kian Kaiser</v>
      </c>
      <c r="D94" s="46" t="s">
        <v>35</v>
      </c>
      <c r="E94" s="46">
        <v>2016</v>
      </c>
      <c r="F94" s="46">
        <v>38</v>
      </c>
      <c r="G94" s="46">
        <f t="shared" si="5"/>
        <v>0</v>
      </c>
    </row>
    <row r="95" spans="1:7" x14ac:dyDescent="0.25">
      <c r="A95" s="46" t="s">
        <v>130</v>
      </c>
      <c r="B95" s="46" t="s">
        <v>246</v>
      </c>
      <c r="C95" s="46" t="str">
        <f t="shared" si="4"/>
        <v>Maximilian Bremer</v>
      </c>
      <c r="D95" s="46" t="s">
        <v>35</v>
      </c>
      <c r="E95" s="46">
        <v>2016</v>
      </c>
      <c r="F95" s="46">
        <v>37</v>
      </c>
      <c r="G95" s="46">
        <f t="shared" si="5"/>
        <v>1</v>
      </c>
    </row>
    <row r="96" spans="1:7" x14ac:dyDescent="0.25">
      <c r="A96" s="46" t="s">
        <v>209</v>
      </c>
      <c r="B96" s="46" t="s">
        <v>262</v>
      </c>
      <c r="C96" s="46" t="str">
        <f t="shared" si="4"/>
        <v>Anton Heiß</v>
      </c>
      <c r="D96" s="46" t="s">
        <v>35</v>
      </c>
      <c r="E96" s="46">
        <v>2016</v>
      </c>
      <c r="F96" s="46">
        <v>35</v>
      </c>
      <c r="G96" s="46">
        <f t="shared" si="5"/>
        <v>0</v>
      </c>
    </row>
    <row r="97" spans="1:7" x14ac:dyDescent="0.25">
      <c r="A97" s="46" t="s">
        <v>131</v>
      </c>
      <c r="B97" s="46" t="s">
        <v>274</v>
      </c>
      <c r="C97" s="46" t="str">
        <f t="shared" si="4"/>
        <v>Robert Strom</v>
      </c>
      <c r="D97" s="46" t="s">
        <v>35</v>
      </c>
      <c r="E97" s="46">
        <v>2016</v>
      </c>
      <c r="F97" s="46">
        <v>33</v>
      </c>
      <c r="G97" s="46">
        <f t="shared" si="5"/>
        <v>1</v>
      </c>
    </row>
    <row r="98" spans="1:7" x14ac:dyDescent="0.25">
      <c r="A98" s="46" t="s">
        <v>37</v>
      </c>
      <c r="B98" s="46" t="s">
        <v>240</v>
      </c>
      <c r="C98" s="46" t="str">
        <f t="shared" ref="C98:C128" si="6">B98&amp;" "&amp;A98</f>
        <v>Hendrik Fritz</v>
      </c>
      <c r="D98" s="46" t="s">
        <v>35</v>
      </c>
      <c r="E98" s="46">
        <v>2016</v>
      </c>
      <c r="F98" s="46">
        <v>29</v>
      </c>
      <c r="G98" s="46">
        <f t="shared" ref="G98:G128" si="7">MOD(ROW(),2)</f>
        <v>0</v>
      </c>
    </row>
    <row r="99" spans="1:7" x14ac:dyDescent="0.25">
      <c r="A99" s="46" t="s">
        <v>250</v>
      </c>
      <c r="B99" s="46" t="s">
        <v>251</v>
      </c>
      <c r="C99" s="46" t="str">
        <f t="shared" si="6"/>
        <v>Erik Fink</v>
      </c>
      <c r="D99" s="46" t="s">
        <v>35</v>
      </c>
      <c r="E99" s="46">
        <v>2016</v>
      </c>
      <c r="F99" s="46">
        <v>27</v>
      </c>
      <c r="G99" s="46">
        <f t="shared" si="7"/>
        <v>1</v>
      </c>
    </row>
    <row r="100" spans="1:7" x14ac:dyDescent="0.25">
      <c r="A100" s="46" t="s">
        <v>202</v>
      </c>
      <c r="B100" s="46" t="s">
        <v>62</v>
      </c>
      <c r="C100" s="46" t="str">
        <f t="shared" si="6"/>
        <v>Elias Möller</v>
      </c>
      <c r="D100" s="46" t="s">
        <v>35</v>
      </c>
      <c r="E100" s="46">
        <v>2016</v>
      </c>
      <c r="F100" s="46">
        <v>26</v>
      </c>
      <c r="G100" s="46">
        <f t="shared" si="7"/>
        <v>0</v>
      </c>
    </row>
    <row r="101" spans="1:7" x14ac:dyDescent="0.25">
      <c r="A101" s="46" t="s">
        <v>241</v>
      </c>
      <c r="B101" s="46" t="s">
        <v>242</v>
      </c>
      <c r="C101" s="46" t="str">
        <f t="shared" si="6"/>
        <v>Nikita Britschew</v>
      </c>
      <c r="D101" s="46" t="s">
        <v>35</v>
      </c>
      <c r="E101" s="46">
        <v>2016</v>
      </c>
      <c r="F101" s="46">
        <v>25</v>
      </c>
      <c r="G101" s="46">
        <f t="shared" si="7"/>
        <v>1</v>
      </c>
    </row>
    <row r="102" spans="1:7" x14ac:dyDescent="0.25">
      <c r="A102" s="46" t="s">
        <v>245</v>
      </c>
      <c r="B102" s="46" t="s">
        <v>39</v>
      </c>
      <c r="C102" s="46" t="str">
        <f t="shared" si="6"/>
        <v>Ben Ruhl</v>
      </c>
      <c r="D102" s="46" t="s">
        <v>35</v>
      </c>
      <c r="E102" s="46">
        <v>2016</v>
      </c>
      <c r="F102" s="46">
        <v>17</v>
      </c>
      <c r="G102" s="46">
        <f t="shared" si="7"/>
        <v>0</v>
      </c>
    </row>
    <row r="103" spans="1:7" x14ac:dyDescent="0.25">
      <c r="A103" s="46" t="s">
        <v>237</v>
      </c>
      <c r="B103" s="46" t="s">
        <v>173</v>
      </c>
      <c r="C103" s="46" t="str">
        <f t="shared" si="6"/>
        <v>Lucas Zielinski</v>
      </c>
      <c r="D103" s="46" t="s">
        <v>35</v>
      </c>
      <c r="E103" s="46">
        <v>2017</v>
      </c>
      <c r="F103" s="46">
        <v>38</v>
      </c>
      <c r="G103" s="46">
        <f t="shared" si="7"/>
        <v>1</v>
      </c>
    </row>
    <row r="104" spans="1:7" x14ac:dyDescent="0.25">
      <c r="A104" s="46" t="s">
        <v>65</v>
      </c>
      <c r="B104" s="46" t="s">
        <v>263</v>
      </c>
      <c r="C104" s="46" t="str">
        <f t="shared" si="6"/>
        <v>Andrej Lachenmaier</v>
      </c>
      <c r="D104" s="46" t="s">
        <v>35</v>
      </c>
      <c r="E104" s="46">
        <v>2017</v>
      </c>
      <c r="F104" s="46">
        <v>25</v>
      </c>
      <c r="G104" s="46">
        <f t="shared" si="7"/>
        <v>0</v>
      </c>
    </row>
    <row r="105" spans="1:7" x14ac:dyDescent="0.25">
      <c r="A105" s="46" t="s">
        <v>50</v>
      </c>
      <c r="B105" s="46" t="s">
        <v>121</v>
      </c>
      <c r="C105" s="46" t="str">
        <f t="shared" si="6"/>
        <v>Lea Abeska</v>
      </c>
      <c r="D105" s="46" t="s">
        <v>78</v>
      </c>
      <c r="E105" s="46">
        <v>2016</v>
      </c>
      <c r="F105" s="46">
        <v>34</v>
      </c>
      <c r="G105" s="46">
        <f t="shared" si="7"/>
        <v>1</v>
      </c>
    </row>
    <row r="106" spans="1:7" x14ac:dyDescent="0.25">
      <c r="A106" s="46" t="s">
        <v>34</v>
      </c>
      <c r="B106" s="46" t="s">
        <v>132</v>
      </c>
      <c r="C106" s="46" t="str">
        <f t="shared" si="6"/>
        <v>Emma Pfanschilling</v>
      </c>
      <c r="D106" s="46" t="s">
        <v>78</v>
      </c>
      <c r="E106" s="46">
        <v>2016</v>
      </c>
      <c r="F106" s="46">
        <v>34</v>
      </c>
      <c r="G106" s="46">
        <f t="shared" si="7"/>
        <v>0</v>
      </c>
    </row>
    <row r="107" spans="1:7" x14ac:dyDescent="0.25">
      <c r="A107" s="46" t="s">
        <v>82</v>
      </c>
      <c r="B107" s="46" t="s">
        <v>258</v>
      </c>
      <c r="C107" s="46" t="str">
        <f t="shared" si="6"/>
        <v>Greta Röhrdanz</v>
      </c>
      <c r="D107" s="46" t="s">
        <v>78</v>
      </c>
      <c r="E107" s="46">
        <v>2016</v>
      </c>
      <c r="F107" s="46">
        <v>30</v>
      </c>
      <c r="G107" s="46">
        <f t="shared" si="7"/>
        <v>1</v>
      </c>
    </row>
    <row r="108" spans="1:7" x14ac:dyDescent="0.25">
      <c r="A108" s="46" t="s">
        <v>202</v>
      </c>
      <c r="B108" s="46" t="s">
        <v>220</v>
      </c>
      <c r="C108" s="46" t="str">
        <f t="shared" si="6"/>
        <v>Sophia Möller</v>
      </c>
      <c r="D108" s="46" t="s">
        <v>78</v>
      </c>
      <c r="E108" s="46">
        <v>2016</v>
      </c>
      <c r="F108" s="46">
        <v>29</v>
      </c>
      <c r="G108" s="46">
        <f t="shared" si="7"/>
        <v>0</v>
      </c>
    </row>
    <row r="109" spans="1:7" x14ac:dyDescent="0.25">
      <c r="A109" s="46" t="s">
        <v>164</v>
      </c>
      <c r="B109" s="46" t="s">
        <v>136</v>
      </c>
      <c r="C109" s="46" t="str">
        <f t="shared" si="6"/>
        <v>Amelie Herdt</v>
      </c>
      <c r="D109" s="46" t="s">
        <v>78</v>
      </c>
      <c r="E109" s="46">
        <v>2016</v>
      </c>
      <c r="F109" s="46">
        <v>27</v>
      </c>
      <c r="G109" s="46">
        <f t="shared" si="7"/>
        <v>1</v>
      </c>
    </row>
    <row r="110" spans="1:7" x14ac:dyDescent="0.25">
      <c r="A110" s="46" t="s">
        <v>168</v>
      </c>
      <c r="B110" s="46" t="s">
        <v>272</v>
      </c>
      <c r="C110" s="46" t="str">
        <f t="shared" si="6"/>
        <v>Jana Hofmann</v>
      </c>
      <c r="D110" s="46" t="s">
        <v>78</v>
      </c>
      <c r="E110" s="46">
        <v>2016</v>
      </c>
      <c r="F110" s="46">
        <v>27</v>
      </c>
      <c r="G110" s="46">
        <f t="shared" si="7"/>
        <v>0</v>
      </c>
    </row>
    <row r="111" spans="1:7" x14ac:dyDescent="0.25">
      <c r="A111" s="46" t="s">
        <v>254</v>
      </c>
      <c r="B111" s="46" t="s">
        <v>255</v>
      </c>
      <c r="C111" s="46" t="str">
        <f t="shared" si="6"/>
        <v>Leonie Ortwein</v>
      </c>
      <c r="D111" s="46" t="s">
        <v>78</v>
      </c>
      <c r="E111" s="46">
        <v>2016</v>
      </c>
      <c r="F111" s="46">
        <v>27</v>
      </c>
      <c r="G111" s="46">
        <f t="shared" si="7"/>
        <v>1</v>
      </c>
    </row>
    <row r="112" spans="1:7" x14ac:dyDescent="0.25">
      <c r="A112" s="46" t="s">
        <v>259</v>
      </c>
      <c r="B112" s="46" t="s">
        <v>126</v>
      </c>
      <c r="C112" s="46" t="str">
        <f t="shared" si="6"/>
        <v>Ida Korell</v>
      </c>
      <c r="D112" s="46" t="s">
        <v>78</v>
      </c>
      <c r="E112" s="46">
        <v>2016</v>
      </c>
      <c r="F112" s="46">
        <v>26</v>
      </c>
      <c r="G112" s="46">
        <f t="shared" si="7"/>
        <v>0</v>
      </c>
    </row>
    <row r="113" spans="1:7" x14ac:dyDescent="0.25">
      <c r="A113" s="46" t="s">
        <v>247</v>
      </c>
      <c r="B113" s="46" t="s">
        <v>248</v>
      </c>
      <c r="C113" s="46" t="str">
        <f t="shared" si="6"/>
        <v>Emelie Dautovic</v>
      </c>
      <c r="D113" s="46" t="s">
        <v>78</v>
      </c>
      <c r="E113" s="46">
        <v>2016</v>
      </c>
      <c r="F113" s="46">
        <v>25</v>
      </c>
      <c r="G113" s="46">
        <f t="shared" si="7"/>
        <v>1</v>
      </c>
    </row>
    <row r="114" spans="1:7" x14ac:dyDescent="0.25">
      <c r="A114" s="46" t="s">
        <v>276</v>
      </c>
      <c r="B114" s="46" t="s">
        <v>277</v>
      </c>
      <c r="C114" s="46" t="str">
        <f t="shared" si="6"/>
        <v>Celine Deist</v>
      </c>
      <c r="D114" s="46" t="s">
        <v>78</v>
      </c>
      <c r="E114" s="46">
        <v>2016</v>
      </c>
      <c r="F114" s="46">
        <v>25</v>
      </c>
      <c r="G114" s="46">
        <f t="shared" si="7"/>
        <v>0</v>
      </c>
    </row>
    <row r="115" spans="1:7" x14ac:dyDescent="0.25">
      <c r="A115" s="46" t="s">
        <v>252</v>
      </c>
      <c r="B115" s="46" t="s">
        <v>253</v>
      </c>
      <c r="C115" s="46" t="str">
        <f t="shared" si="6"/>
        <v>Sophie Hensler</v>
      </c>
      <c r="D115" s="46" t="s">
        <v>78</v>
      </c>
      <c r="E115" s="46">
        <v>2016</v>
      </c>
      <c r="F115" s="46">
        <v>25</v>
      </c>
      <c r="G115" s="46">
        <f t="shared" si="7"/>
        <v>1</v>
      </c>
    </row>
    <row r="116" spans="1:7" x14ac:dyDescent="0.25">
      <c r="A116" s="46" t="s">
        <v>267</v>
      </c>
      <c r="B116" s="46" t="s">
        <v>205</v>
      </c>
      <c r="C116" s="46" t="str">
        <f t="shared" si="6"/>
        <v>Ella Petz</v>
      </c>
      <c r="D116" s="46" t="s">
        <v>78</v>
      </c>
      <c r="E116" s="46">
        <v>2016</v>
      </c>
      <c r="F116" s="46">
        <v>25</v>
      </c>
      <c r="G116" s="46">
        <f t="shared" si="7"/>
        <v>0</v>
      </c>
    </row>
    <row r="117" spans="1:7" x14ac:dyDescent="0.25">
      <c r="A117" s="46" t="s">
        <v>249</v>
      </c>
      <c r="B117" s="46" t="s">
        <v>217</v>
      </c>
      <c r="C117" s="46" t="str">
        <f t="shared" si="6"/>
        <v>Nele Dornbach</v>
      </c>
      <c r="D117" s="46" t="s">
        <v>78</v>
      </c>
      <c r="E117" s="46">
        <v>2016</v>
      </c>
      <c r="F117" s="46">
        <v>22</v>
      </c>
      <c r="G117" s="46">
        <f t="shared" si="7"/>
        <v>1</v>
      </c>
    </row>
    <row r="118" spans="1:7" x14ac:dyDescent="0.25">
      <c r="A118" s="46" t="s">
        <v>268</v>
      </c>
      <c r="B118" s="46" t="s">
        <v>269</v>
      </c>
      <c r="C118" s="46" t="str">
        <f t="shared" si="6"/>
        <v>Soé Zimmermann</v>
      </c>
      <c r="D118" s="46" t="s">
        <v>78</v>
      </c>
      <c r="E118" s="46">
        <v>2016</v>
      </c>
      <c r="F118" s="46">
        <v>21</v>
      </c>
      <c r="G118" s="46">
        <f t="shared" si="7"/>
        <v>0</v>
      </c>
    </row>
    <row r="119" spans="1:7" x14ac:dyDescent="0.25">
      <c r="A119" s="46" t="s">
        <v>273</v>
      </c>
      <c r="B119" s="46" t="s">
        <v>238</v>
      </c>
      <c r="C119" s="46" t="str">
        <f t="shared" si="6"/>
        <v>Lena Müller</v>
      </c>
      <c r="D119" s="46" t="s">
        <v>78</v>
      </c>
      <c r="E119" s="46">
        <v>2016</v>
      </c>
      <c r="F119" s="46">
        <v>17</v>
      </c>
      <c r="G119" s="46">
        <f t="shared" si="7"/>
        <v>1</v>
      </c>
    </row>
    <row r="120" spans="1:7" x14ac:dyDescent="0.25">
      <c r="A120" s="46" t="s">
        <v>197</v>
      </c>
      <c r="B120" s="46" t="s">
        <v>84</v>
      </c>
      <c r="C120" s="46" t="str">
        <f t="shared" si="6"/>
        <v>Clara Schmidt</v>
      </c>
      <c r="D120" s="46" t="s">
        <v>78</v>
      </c>
      <c r="E120" s="46">
        <v>2016</v>
      </c>
      <c r="F120" s="46">
        <v>14</v>
      </c>
      <c r="G120" s="46">
        <f t="shared" si="7"/>
        <v>0</v>
      </c>
    </row>
    <row r="121" spans="1:7" x14ac:dyDescent="0.25">
      <c r="A121" s="46" t="s">
        <v>159</v>
      </c>
      <c r="B121" s="46" t="s">
        <v>265</v>
      </c>
      <c r="C121" s="46" t="str">
        <f t="shared" si="6"/>
        <v>Melanie Steinacker</v>
      </c>
      <c r="D121" s="46" t="s">
        <v>78</v>
      </c>
      <c r="E121" s="46">
        <v>2017</v>
      </c>
      <c r="F121" s="46">
        <v>24</v>
      </c>
      <c r="G121" s="46">
        <f t="shared" si="7"/>
        <v>1</v>
      </c>
    </row>
    <row r="122" spans="1:7" x14ac:dyDescent="0.25">
      <c r="A122" s="46" t="s">
        <v>230</v>
      </c>
      <c r="B122" s="46" t="s">
        <v>227</v>
      </c>
      <c r="C122" s="46" t="str">
        <f t="shared" si="6"/>
        <v>Franziska Loll</v>
      </c>
      <c r="D122" s="46" t="s">
        <v>78</v>
      </c>
      <c r="E122" s="46">
        <v>2017</v>
      </c>
      <c r="F122" s="46">
        <v>22</v>
      </c>
      <c r="G122" s="46">
        <f t="shared" si="7"/>
        <v>0</v>
      </c>
    </row>
    <row r="123" spans="1:7" x14ac:dyDescent="0.25">
      <c r="A123" s="46" t="s">
        <v>232</v>
      </c>
      <c r="B123" s="46" t="s">
        <v>266</v>
      </c>
      <c r="C123" s="46" t="str">
        <f t="shared" si="6"/>
        <v>Liya Maiwald</v>
      </c>
      <c r="D123" s="46" t="s">
        <v>78</v>
      </c>
      <c r="E123" s="46">
        <v>2017</v>
      </c>
      <c r="F123" s="46">
        <v>20</v>
      </c>
      <c r="G123" s="46">
        <f t="shared" si="7"/>
        <v>1</v>
      </c>
    </row>
    <row r="124" spans="1:7" x14ac:dyDescent="0.25">
      <c r="A124" s="46" t="s">
        <v>159</v>
      </c>
      <c r="B124" s="46" t="s">
        <v>275</v>
      </c>
      <c r="C124" s="46" t="str">
        <f t="shared" si="6"/>
        <v>Christin Steinacker</v>
      </c>
      <c r="D124" s="46" t="s">
        <v>78</v>
      </c>
      <c r="E124" s="46">
        <v>2017</v>
      </c>
      <c r="F124" s="46">
        <v>19</v>
      </c>
      <c r="G124" s="46">
        <f t="shared" si="7"/>
        <v>0</v>
      </c>
    </row>
    <row r="125" spans="1:7" x14ac:dyDescent="0.25">
      <c r="A125" s="46" t="s">
        <v>260</v>
      </c>
      <c r="B125" s="46" t="s">
        <v>261</v>
      </c>
      <c r="C125" s="46" t="str">
        <f t="shared" si="6"/>
        <v>Alva Donath</v>
      </c>
      <c r="D125" s="46" t="s">
        <v>78</v>
      </c>
      <c r="E125" s="46">
        <v>2017</v>
      </c>
      <c r="F125" s="46">
        <v>17</v>
      </c>
      <c r="G125" s="46">
        <f t="shared" si="7"/>
        <v>1</v>
      </c>
    </row>
    <row r="126" spans="1:7" x14ac:dyDescent="0.25">
      <c r="A126" s="46" t="s">
        <v>270</v>
      </c>
      <c r="B126" s="46" t="s">
        <v>271</v>
      </c>
      <c r="C126" s="46" t="str">
        <f t="shared" si="6"/>
        <v>Aylin Atalay</v>
      </c>
      <c r="D126" s="46" t="s">
        <v>78</v>
      </c>
      <c r="E126" s="46">
        <v>2017</v>
      </c>
      <c r="F126" s="46">
        <v>13</v>
      </c>
      <c r="G126" s="46">
        <f t="shared" si="7"/>
        <v>0</v>
      </c>
    </row>
    <row r="127" spans="1:7" x14ac:dyDescent="0.25">
      <c r="A127" s="46" t="s">
        <v>278</v>
      </c>
      <c r="B127" s="46" t="s">
        <v>279</v>
      </c>
      <c r="C127" s="46" t="str">
        <f t="shared" si="6"/>
        <v>Kristina Mushikova</v>
      </c>
      <c r="D127" s="46" t="s">
        <v>78</v>
      </c>
      <c r="E127" s="46">
        <v>2018</v>
      </c>
      <c r="F127" s="46">
        <v>24</v>
      </c>
      <c r="G127" s="46">
        <f t="shared" si="7"/>
        <v>1</v>
      </c>
    </row>
    <row r="128" spans="1:7" x14ac:dyDescent="0.25">
      <c r="A128" s="46" t="s">
        <v>131</v>
      </c>
      <c r="B128" s="46" t="s">
        <v>280</v>
      </c>
      <c r="C128" s="46" t="str">
        <f t="shared" si="6"/>
        <v>Sofia Strom</v>
      </c>
      <c r="D128" s="46" t="s">
        <v>78</v>
      </c>
      <c r="E128" s="46">
        <v>2018</v>
      </c>
      <c r="F128" s="46">
        <v>14</v>
      </c>
      <c r="G128" s="46">
        <f t="shared" si="7"/>
        <v>0</v>
      </c>
    </row>
  </sheetData>
  <autoFilter ref="A1:G12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AU4" activePane="bottomRight" state="frozen"/>
      <selection activeCell="B17" sqref="B17"/>
      <selection pane="topRight" activeCell="B17" sqref="B17"/>
      <selection pane="bottomLeft" activeCell="B17" sqref="B17"/>
      <selection pane="bottomRight" activeCell="A4" sqref="A4"/>
    </sheetView>
  </sheetViews>
  <sheetFormatPr baseColWidth="10" defaultColWidth="10.7109375" defaultRowHeight="15" x14ac:dyDescent="0.25"/>
  <cols>
    <col min="2" max="2" width="14" customWidth="1"/>
    <col min="3" max="3" width="15.7109375" customWidth="1"/>
    <col min="6" max="6" width="21.140625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14</v>
      </c>
      <c r="M2" s="7" t="s">
        <v>15</v>
      </c>
      <c r="N2" s="8" t="s">
        <v>16</v>
      </c>
      <c r="O2" s="9" t="s">
        <v>17</v>
      </c>
      <c r="P2" s="8" t="s">
        <v>18</v>
      </c>
      <c r="Q2" s="6" t="s">
        <v>14</v>
      </c>
      <c r="R2" s="7" t="s">
        <v>12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14</v>
      </c>
      <c r="AD2" t="s">
        <v>15</v>
      </c>
      <c r="AG2" s="2" t="s">
        <v>16</v>
      </c>
      <c r="AJ2" t="s">
        <v>17</v>
      </c>
      <c r="AM2" s="2" t="s">
        <v>22</v>
      </c>
      <c r="AP2" s="2" t="s">
        <v>14</v>
      </c>
      <c r="AS2" t="s">
        <v>12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43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60</v>
      </c>
      <c r="B4" s="25" t="s">
        <v>61</v>
      </c>
      <c r="C4" s="25" t="str">
        <f>A4&amp;" "&amp;B4</f>
        <v>Linus Penrod</v>
      </c>
      <c r="D4" s="25" t="s">
        <v>35</v>
      </c>
      <c r="E4" s="25">
        <v>2013</v>
      </c>
      <c r="F4" s="25" t="s">
        <v>48</v>
      </c>
      <c r="G4" s="26">
        <f>IF(H4=0,"",RANK(H4,$H$4:$H$49,0))</f>
        <v>1</v>
      </c>
      <c r="H4" s="27">
        <f>SUM(LARGE(J4:T4,{1;2;3;4;5;6;7;8}))</f>
        <v>395</v>
      </c>
      <c r="I4" s="28">
        <f>COUNTIF(J4:T4,"&gt;0")</f>
        <v>11</v>
      </c>
      <c r="J4" s="29">
        <f>W4</f>
        <v>49</v>
      </c>
      <c r="K4" s="27">
        <f>Z4</f>
        <v>50</v>
      </c>
      <c r="L4" s="29">
        <f>AC4</f>
        <v>48</v>
      </c>
      <c r="M4" s="27">
        <f>AF4</f>
        <v>50</v>
      </c>
      <c r="N4" s="30">
        <f>AI4</f>
        <v>49</v>
      </c>
      <c r="O4" s="31">
        <f>AL4</f>
        <v>50</v>
      </c>
      <c r="P4" s="30">
        <f>AO4</f>
        <v>47</v>
      </c>
      <c r="Q4" s="29">
        <f>AR4</f>
        <v>49</v>
      </c>
      <c r="R4" s="27">
        <f>AU4</f>
        <v>49</v>
      </c>
      <c r="S4" s="29">
        <f>AX4</f>
        <v>48</v>
      </c>
      <c r="T4" s="27">
        <f>BA4</f>
        <v>49</v>
      </c>
      <c r="U4" s="32">
        <v>3.23</v>
      </c>
      <c r="V4" s="26">
        <f>IF(U4&lt;=0,51,RANK(U4,$U$4:$U$49,0))</f>
        <v>2</v>
      </c>
      <c r="W4" s="27">
        <f>VLOOKUP(V4,Punktezuordnung!$A$2:$B$52,2,FALSE())</f>
        <v>49</v>
      </c>
      <c r="X4" s="33">
        <v>22.5</v>
      </c>
      <c r="Y4" s="26">
        <f>IF(X4&lt;=0,51,RANK(X4,$X$4:$X$48,0))</f>
        <v>1</v>
      </c>
      <c r="Z4" s="27">
        <f>VLOOKUP(Y4,Punktezuordnung!$A$2:$B$52,2,FALSE())</f>
        <v>50</v>
      </c>
      <c r="AA4" s="34">
        <v>9.15</v>
      </c>
      <c r="AB4" s="26">
        <f>IF(AA4&gt;=100,51,RANK(AA4,$AA$4:$AA$49,1))</f>
        <v>3</v>
      </c>
      <c r="AC4" s="27">
        <f>VLOOKUP(AB4,Punktezuordnung!$A$2:$B$52,2,FALSE())</f>
        <v>48</v>
      </c>
      <c r="AD4" s="35">
        <v>43</v>
      </c>
      <c r="AE4" s="26">
        <f>IF(AD4&lt;=0,51,RANK(AD4,$AD$4:$AD$49,0))</f>
        <v>1</v>
      </c>
      <c r="AF4" s="27">
        <f>VLOOKUP(AE4,Punktezuordnung!$A$2:$B$52,2,FALSE())</f>
        <v>50</v>
      </c>
      <c r="AG4" s="37">
        <f>VLOOKUP(C4,LAT_Weit!$C$2:$F$124,4,FALSE)</f>
        <v>7.77</v>
      </c>
      <c r="AH4" s="26">
        <f>IF(AG4&lt;=0,51,RANK(AG4,$AG$4:$AG$49,0))</f>
        <v>2</v>
      </c>
      <c r="AI4" s="27">
        <f>VLOOKUP(AH4,Punktezuordnung!$A$2:$B$52,2,FALSE())</f>
        <v>49</v>
      </c>
      <c r="AJ4" s="36">
        <f>VLOOKUP(C4,LAT_Drehwurf!$C$2:$F$128,4,FALSE)</f>
        <v>56</v>
      </c>
      <c r="AK4" s="26">
        <f>IF(AJ4&lt;=0,51,RANK(AJ4,$AJ$4:$AJ$49,0))</f>
        <v>1</v>
      </c>
      <c r="AL4" s="27">
        <f>VLOOKUP(AK4,Punktezuordnung!$A$2:$B$52,2,FALSE())</f>
        <v>50</v>
      </c>
      <c r="AM4" s="87">
        <f>VLOOKUP(C4,NIA_Cross!$C$2:$I$142,7,FALSE)</f>
        <v>0.31041666666666667</v>
      </c>
      <c r="AN4" s="26">
        <f>IF(AM4=100,51,RANK(AM4,$AM$4:$AM$49,1))</f>
        <v>4</v>
      </c>
      <c r="AO4" s="27">
        <f>VLOOKUP(AN4,Punktezuordnung!$A$2:$B$52,2,FALSE())</f>
        <v>47</v>
      </c>
      <c r="AP4" s="92">
        <f>VLOOKUP(C4,STO_Sprint!$C$2:$I$142,4,FALSE)</f>
        <v>8.8000000000000007</v>
      </c>
      <c r="AQ4" s="26">
        <f>IF(AP4&gt;=100,51,RANK(AP4,$AP$4:$AP$49,1))</f>
        <v>2</v>
      </c>
      <c r="AR4" s="27">
        <f>VLOOKUP(AQ4,Punktezuordnung!$A$2:$B$52,2,FALSE())</f>
        <v>49</v>
      </c>
      <c r="AS4" s="37">
        <f>VLOOKUP(C4,STO_Weit!$C$2:$I$142,5,FALSE)</f>
        <v>10.029999999999999</v>
      </c>
      <c r="AT4" s="26">
        <f>IF(AS4&lt;=0,51,RANK(AS4,$AS$4:$AS$49,0))</f>
        <v>2</v>
      </c>
      <c r="AU4" s="27">
        <f>VLOOKUP(AT4,Punktezuordnung!$A$2:$B$52,2,FALSE())</f>
        <v>49</v>
      </c>
      <c r="AV4" s="37">
        <f>VLOOKUP(C4,ANG_Hindernissprint!$C$2:$I$142,4,FALSE)</f>
        <v>8.4600000000000009</v>
      </c>
      <c r="AW4" s="38">
        <f>IF(AV4&gt;=100,51,RANK(AV4,$AV$4:$AV$49,1))</f>
        <v>3</v>
      </c>
      <c r="AX4" s="27">
        <f>VLOOKUP(AW4,Punktezuordnung!$A$2:$B$52,2,FALSE())</f>
        <v>48</v>
      </c>
      <c r="AY4" s="93">
        <f>VLOOKUP(C4,ANG_Hoch!$C$2:$I$142,5,FALSE)</f>
        <v>1</v>
      </c>
      <c r="AZ4" s="26">
        <f>IF(AY4&lt;=0,51,RANK(AY4,$AY$4:$AY$49,0))</f>
        <v>2</v>
      </c>
      <c r="BA4" s="39">
        <f>VLOOKUP(AZ4,Punktezuordnung!$A$2:$B$52,2,FALSE())</f>
        <v>49</v>
      </c>
    </row>
    <row r="5" spans="1:53" x14ac:dyDescent="0.25">
      <c r="A5" s="25" t="s">
        <v>62</v>
      </c>
      <c r="B5" s="25" t="s">
        <v>63</v>
      </c>
      <c r="C5" s="25" t="str">
        <f>A5&amp;" "&amp;B5</f>
        <v>Elias Schwan</v>
      </c>
      <c r="D5" s="25" t="s">
        <v>35</v>
      </c>
      <c r="E5" s="25">
        <v>2013</v>
      </c>
      <c r="F5" s="25" t="s">
        <v>52</v>
      </c>
      <c r="G5" s="38">
        <f>IF(H5=0,"",RANK(H5,$H$4:$H$49,0))</f>
        <v>1</v>
      </c>
      <c r="H5" s="7">
        <f>SUM(LARGE(J5:T5,{1;2;3;4;5;6;7;8}))</f>
        <v>395</v>
      </c>
      <c r="I5" s="9">
        <f>COUNTIF(J5:T5,"&gt;0")</f>
        <v>10</v>
      </c>
      <c r="J5" s="6">
        <f>W5</f>
        <v>50</v>
      </c>
      <c r="K5" s="7">
        <f>Z5</f>
        <v>47</v>
      </c>
      <c r="L5" s="6">
        <f>AC5</f>
        <v>50</v>
      </c>
      <c r="M5" s="7">
        <f>AF5</f>
        <v>47</v>
      </c>
      <c r="N5" s="30">
        <f>AI5</f>
        <v>50</v>
      </c>
      <c r="O5" s="31">
        <f>AL5</f>
        <v>48</v>
      </c>
      <c r="P5" s="8">
        <f>AO5</f>
        <v>0</v>
      </c>
      <c r="Q5" s="6">
        <f>AR5</f>
        <v>50</v>
      </c>
      <c r="R5" s="7">
        <f>AU5</f>
        <v>50</v>
      </c>
      <c r="S5" s="6">
        <f>AX5</f>
        <v>50</v>
      </c>
      <c r="T5" s="7">
        <f>BA5</f>
        <v>45</v>
      </c>
      <c r="U5" s="32">
        <v>3.34</v>
      </c>
      <c r="V5" s="38">
        <f>IF(U5&lt;=0,51,RANK(U5,$U$4:$U$49,0))</f>
        <v>1</v>
      </c>
      <c r="W5" s="7">
        <f>VLOOKUP(V5,Punktezuordnung!$A$2:$B$52,2,FALSE())</f>
        <v>50</v>
      </c>
      <c r="X5" s="33">
        <v>13.5</v>
      </c>
      <c r="Y5" s="38">
        <f>IF(X5&lt;=0,51,RANK(X5,$X$4:$X$48,0))</f>
        <v>4</v>
      </c>
      <c r="Z5" s="7">
        <f>VLOOKUP(Y5,Punktezuordnung!$A$2:$B$52,2,FALSE())</f>
        <v>47</v>
      </c>
      <c r="AA5" s="34">
        <v>8.35</v>
      </c>
      <c r="AB5" s="38">
        <f>IF(AA5&gt;=100,51,RANK(AA5,$AA$4:$AA$49,1))</f>
        <v>1</v>
      </c>
      <c r="AC5" s="7">
        <f>VLOOKUP(AB5,Punktezuordnung!$A$2:$B$52,2,FALSE())</f>
        <v>50</v>
      </c>
      <c r="AD5" s="35">
        <v>33</v>
      </c>
      <c r="AE5" s="38">
        <f>IF(AD5&lt;=0,51,RANK(AD5,$AD$4:$AD$49,0))</f>
        <v>4</v>
      </c>
      <c r="AF5" s="7">
        <f>VLOOKUP(AE5,Punktezuordnung!$A$2:$B$52,2,FALSE())</f>
        <v>47</v>
      </c>
      <c r="AG5" s="37">
        <f>VLOOKUP(C5,LAT_Weit!$C$2:$F$124,4,FALSE)</f>
        <v>8</v>
      </c>
      <c r="AH5" s="38">
        <f>IF(AG5&lt;=0,51,RANK(AG5,$AG$4:$AG$49,0))</f>
        <v>1</v>
      </c>
      <c r="AI5" s="7">
        <f>VLOOKUP(AH5,Punktezuordnung!$A$2:$B$52,2,FALSE())</f>
        <v>50</v>
      </c>
      <c r="AJ5" s="36">
        <f>VLOOKUP(C5,LAT_Drehwurf!$C$2:$F$128,4,FALSE)</f>
        <v>48</v>
      </c>
      <c r="AK5" s="38">
        <f>IF(AJ5&lt;=0,51,RANK(AJ5,$AJ$4:$AJ$49,0))</f>
        <v>3</v>
      </c>
      <c r="AL5" s="7">
        <f>VLOOKUP(AK5,Punktezuordnung!$A$2:$B$52,2,FALSE())</f>
        <v>48</v>
      </c>
      <c r="AM5" s="90">
        <v>100</v>
      </c>
      <c r="AN5" s="26">
        <f>IF(AM5=100,51,RANK(AM5,$AM$4:$AM$49,1))</f>
        <v>51</v>
      </c>
      <c r="AO5" s="7">
        <f>VLOOKUP(AN5,Punktezuordnung!$A$2:$B$52,2,FALSE())</f>
        <v>0</v>
      </c>
      <c r="AP5" s="92">
        <f>VLOOKUP(C5,STO_Sprint!$C$2:$I$142,4,FALSE)</f>
        <v>8.4</v>
      </c>
      <c r="AQ5" s="38">
        <f>IF(AP5&gt;=100,51,RANK(AP5,$AP$4:$AP$49,1))</f>
        <v>1</v>
      </c>
      <c r="AR5" s="7">
        <f>VLOOKUP(AQ5,Punktezuordnung!$A$2:$B$52,2,FALSE())</f>
        <v>50</v>
      </c>
      <c r="AS5" s="37">
        <f>VLOOKUP(C5,STO_Weit!$C$2:$I$142,5,FALSE)</f>
        <v>10.35</v>
      </c>
      <c r="AT5" s="38">
        <f>IF(AS5&lt;=0,51,RANK(AS5,$AS$4:$AS$49,0))</f>
        <v>1</v>
      </c>
      <c r="AU5" s="7">
        <f>VLOOKUP(AT5,Punktezuordnung!$A$2:$B$52,2,FALSE())</f>
        <v>50</v>
      </c>
      <c r="AV5" s="37">
        <f>VLOOKUP(C5,ANG_Hindernissprint!$C$2:$I$142,4,FALSE)</f>
        <v>7.96</v>
      </c>
      <c r="AW5" s="38">
        <f>IF(AV5&gt;=100,51,RANK(AV5,$AV$4:$AV$49,1))</f>
        <v>1</v>
      </c>
      <c r="AX5" s="7">
        <f>VLOOKUP(AW5,Punktezuordnung!$A$2:$B$52,2,FALSE())</f>
        <v>50</v>
      </c>
      <c r="AY5" s="93">
        <f>VLOOKUP(C5,ANG_Hoch!$C$2:$I$142,5,FALSE)</f>
        <v>0.85</v>
      </c>
      <c r="AZ5" s="38">
        <f>IF(AY5&lt;=0,51,RANK(AY5,$AY$4:$AY$49,0))</f>
        <v>6</v>
      </c>
      <c r="BA5" s="40">
        <f>VLOOKUP(AZ5,Punktezuordnung!$A$2:$B$52,2,FALSE())</f>
        <v>45</v>
      </c>
    </row>
    <row r="6" spans="1:53" x14ac:dyDescent="0.25">
      <c r="A6" s="25" t="s">
        <v>66</v>
      </c>
      <c r="B6" s="25" t="s">
        <v>67</v>
      </c>
      <c r="C6" s="25" t="str">
        <f>A6&amp;" "&amp;B6</f>
        <v>Bjarne Lang</v>
      </c>
      <c r="D6" s="25" t="s">
        <v>35</v>
      </c>
      <c r="E6" s="25">
        <v>2013</v>
      </c>
      <c r="F6" s="25" t="s">
        <v>36</v>
      </c>
      <c r="G6" s="38">
        <f>IF(H6=0,"",RANK(H6,$H$4:$H$49,0))</f>
        <v>3</v>
      </c>
      <c r="H6" s="7">
        <f>SUM(LARGE(J6:T6,{1;2;3;4;5;6;7;8}))</f>
        <v>388</v>
      </c>
      <c r="I6" s="9">
        <f>COUNTIF(J6:T6,"&gt;0")</f>
        <v>11</v>
      </c>
      <c r="J6" s="6">
        <f>W6</f>
        <v>47</v>
      </c>
      <c r="K6" s="7">
        <f>Z6</f>
        <v>49</v>
      </c>
      <c r="L6" s="6">
        <f>AC6</f>
        <v>46</v>
      </c>
      <c r="M6" s="7">
        <f>AF6</f>
        <v>49</v>
      </c>
      <c r="N6" s="30">
        <f>AI6</f>
        <v>47</v>
      </c>
      <c r="O6" s="31">
        <f>AL6</f>
        <v>49</v>
      </c>
      <c r="P6" s="8">
        <f>AO6</f>
        <v>50</v>
      </c>
      <c r="Q6" s="6">
        <f>AR6</f>
        <v>48</v>
      </c>
      <c r="R6" s="7">
        <f>AU6</f>
        <v>47</v>
      </c>
      <c r="S6" s="6">
        <f>AX6</f>
        <v>45</v>
      </c>
      <c r="T6" s="7">
        <f>BA6</f>
        <v>49</v>
      </c>
      <c r="U6" s="32">
        <v>2.92</v>
      </c>
      <c r="V6" s="38">
        <f>IF(U6&lt;=0,51,RANK(U6,$U$4:$U$49,0))</f>
        <v>4</v>
      </c>
      <c r="W6" s="7">
        <f>VLOOKUP(V6,Punktezuordnung!$A$2:$B$52,2,FALSE())</f>
        <v>47</v>
      </c>
      <c r="X6" s="33">
        <v>22</v>
      </c>
      <c r="Y6" s="38">
        <f>IF(X6&lt;=0,51,RANK(X6,$X$4:$X$48,0))</f>
        <v>2</v>
      </c>
      <c r="Z6" s="7">
        <f>VLOOKUP(Y6,Punktezuordnung!$A$2:$B$52,2,FALSE())</f>
        <v>49</v>
      </c>
      <c r="AA6" s="34">
        <v>9.48</v>
      </c>
      <c r="AB6" s="38">
        <f>IF(AA6&gt;=100,51,RANK(AA6,$AA$4:$AA$49,1))</f>
        <v>5</v>
      </c>
      <c r="AC6" s="7">
        <f>VLOOKUP(AB6,Punktezuordnung!$A$2:$B$52,2,FALSE())</f>
        <v>46</v>
      </c>
      <c r="AD6" s="35">
        <v>42</v>
      </c>
      <c r="AE6" s="38">
        <f>IF(AD6&lt;=0,51,RANK(AD6,$AD$4:$AD$49,0))</f>
        <v>2</v>
      </c>
      <c r="AF6" s="7">
        <f>VLOOKUP(AE6,Punktezuordnung!$A$2:$B$52,2,FALSE())</f>
        <v>49</v>
      </c>
      <c r="AG6" s="37">
        <f>VLOOKUP(C6,LAT_Weit!$C$2:$F$124,4,FALSE)</f>
        <v>7.58</v>
      </c>
      <c r="AH6" s="38">
        <f>IF(AG6&lt;=0,51,RANK(AG6,$AG$4:$AG$49,0))</f>
        <v>4</v>
      </c>
      <c r="AI6" s="7">
        <f>VLOOKUP(AH6,Punktezuordnung!$A$2:$B$52,2,FALSE())</f>
        <v>47</v>
      </c>
      <c r="AJ6" s="36">
        <f>VLOOKUP(C6,LAT_Drehwurf!$C$2:$F$128,4,FALSE)</f>
        <v>50</v>
      </c>
      <c r="AK6" s="38">
        <f>IF(AJ6&lt;=0,51,RANK(AJ6,$AJ$4:$AJ$49,0))</f>
        <v>2</v>
      </c>
      <c r="AL6" s="7">
        <f>VLOOKUP(AK6,Punktezuordnung!$A$2:$B$52,2,FALSE())</f>
        <v>49</v>
      </c>
      <c r="AM6" s="87">
        <f>VLOOKUP(C6,NIA_Cross!$C$2:$I$142,7,FALSE)</f>
        <v>0.29722222222222222</v>
      </c>
      <c r="AN6" s="26">
        <f>IF(AM6=100,51,RANK(AM6,$AM$4:$AM$49,1))</f>
        <v>1</v>
      </c>
      <c r="AO6" s="7">
        <f>VLOOKUP(AN6,Punktezuordnung!$A$2:$B$52,2,FALSE())</f>
        <v>50</v>
      </c>
      <c r="AP6" s="92">
        <f>VLOOKUP(C6,STO_Sprint!$C$2:$I$142,4,FALSE)</f>
        <v>9</v>
      </c>
      <c r="AQ6" s="38">
        <f>IF(AP6&gt;=100,51,RANK(AP6,$AP$4:$AP$49,1))</f>
        <v>3</v>
      </c>
      <c r="AR6" s="7">
        <f>VLOOKUP(AQ6,Punktezuordnung!$A$2:$B$52,2,FALSE())</f>
        <v>48</v>
      </c>
      <c r="AS6" s="37">
        <f>VLOOKUP(C6,STO_Weit!$C$2:$I$142,5,FALSE)</f>
        <v>9.07</v>
      </c>
      <c r="AT6" s="38">
        <f>IF(AS6&lt;=0,51,RANK(AS6,$AS$4:$AS$49,0))</f>
        <v>4</v>
      </c>
      <c r="AU6" s="7">
        <f>VLOOKUP(AT6,Punktezuordnung!$A$2:$B$52,2,FALSE())</f>
        <v>47</v>
      </c>
      <c r="AV6" s="37">
        <f>VLOOKUP(C6,ANG_Hindernissprint!$C$2:$I$142,4,FALSE)</f>
        <v>8.9600000000000009</v>
      </c>
      <c r="AW6" s="38">
        <f>IF(AV6&gt;=100,51,RANK(AV6,$AV$4:$AV$49,1))</f>
        <v>6</v>
      </c>
      <c r="AX6" s="7">
        <f>VLOOKUP(AW6,Punktezuordnung!$A$2:$B$52,2,FALSE())</f>
        <v>45</v>
      </c>
      <c r="AY6" s="93">
        <f>VLOOKUP(C6,ANG_Hoch!$C$2:$I$142,5,FALSE)</f>
        <v>1</v>
      </c>
      <c r="AZ6" s="38">
        <f>IF(AY6&lt;=0,51,RANK(AY6,$AY$4:$AY$49,0))</f>
        <v>2</v>
      </c>
      <c r="BA6" s="40">
        <f>VLOOKUP(AZ6,Punktezuordnung!$A$2:$B$52,2,FALSE())</f>
        <v>49</v>
      </c>
    </row>
    <row r="7" spans="1:53" x14ac:dyDescent="0.25">
      <c r="A7" s="25" t="s">
        <v>64</v>
      </c>
      <c r="B7" s="25" t="s">
        <v>65</v>
      </c>
      <c r="C7" s="25" t="str">
        <f>A7&amp;" "&amp;B7</f>
        <v>Stas Lachenmaier</v>
      </c>
      <c r="D7" s="25" t="s">
        <v>35</v>
      </c>
      <c r="E7" s="25">
        <v>2013</v>
      </c>
      <c r="F7" s="25" t="s">
        <v>36</v>
      </c>
      <c r="G7" s="38">
        <f>IF(H7=0,"",RANK(H7,$H$4:$H$49,0))</f>
        <v>4</v>
      </c>
      <c r="H7" s="7">
        <f>SUM(LARGE(J7:T7,{1;2;3;4;5;6;7;8}))</f>
        <v>385</v>
      </c>
      <c r="I7" s="9">
        <f>COUNTIF(J7:T7,"&gt;0")</f>
        <v>11</v>
      </c>
      <c r="J7" s="6">
        <f>W7</f>
        <v>48</v>
      </c>
      <c r="K7" s="7">
        <f>Z7</f>
        <v>48</v>
      </c>
      <c r="L7" s="6">
        <f>AC7</f>
        <v>49</v>
      </c>
      <c r="M7" s="7">
        <f>AF7</f>
        <v>48</v>
      </c>
      <c r="N7" s="30">
        <f>AI7</f>
        <v>48</v>
      </c>
      <c r="O7" s="31">
        <f>AL7</f>
        <v>48</v>
      </c>
      <c r="P7" s="8">
        <f>AO7</f>
        <v>46</v>
      </c>
      <c r="Q7" s="6">
        <f>AR7</f>
        <v>46</v>
      </c>
      <c r="R7" s="7">
        <f>AU7</f>
        <v>46</v>
      </c>
      <c r="S7" s="6">
        <f>AX7</f>
        <v>47</v>
      </c>
      <c r="T7" s="7">
        <f>BA7</f>
        <v>49</v>
      </c>
      <c r="U7" s="32">
        <v>3.17</v>
      </c>
      <c r="V7" s="38">
        <f>IF(U7&lt;=0,51,RANK(U7,$U$4:$U$49,0))</f>
        <v>3</v>
      </c>
      <c r="W7" s="7">
        <f>VLOOKUP(V7,Punktezuordnung!$A$2:$B$52,2,FALSE())</f>
        <v>48</v>
      </c>
      <c r="X7" s="33">
        <v>17</v>
      </c>
      <c r="Y7" s="38">
        <f>IF(X7&lt;=0,51,RANK(X7,$X$4:$X$48,0))</f>
        <v>3</v>
      </c>
      <c r="Z7" s="7">
        <f>VLOOKUP(Y7,Punktezuordnung!$A$2:$B$52,2,FALSE())</f>
        <v>48</v>
      </c>
      <c r="AA7" s="34">
        <v>8.84</v>
      </c>
      <c r="AB7" s="38">
        <f>IF(AA7&gt;=100,51,RANK(AA7,$AA$4:$AA$49,1))</f>
        <v>2</v>
      </c>
      <c r="AC7" s="7">
        <f>VLOOKUP(AB7,Punktezuordnung!$A$2:$B$52,2,FALSE())</f>
        <v>49</v>
      </c>
      <c r="AD7" s="35">
        <v>39</v>
      </c>
      <c r="AE7" s="38">
        <f>IF(AD7&lt;=0,51,RANK(AD7,$AD$4:$AD$49,0))</f>
        <v>3</v>
      </c>
      <c r="AF7" s="7">
        <f>VLOOKUP(AE7,Punktezuordnung!$A$2:$B$52,2,FALSE())</f>
        <v>48</v>
      </c>
      <c r="AG7" s="37">
        <f>VLOOKUP(C7,LAT_Weit!$C$2:$F$124,4,FALSE)</f>
        <v>7.61</v>
      </c>
      <c r="AH7" s="38">
        <f>IF(AG7&lt;=0,51,RANK(AG7,$AG$4:$AG$49,0))</f>
        <v>3</v>
      </c>
      <c r="AI7" s="7">
        <f>VLOOKUP(AH7,Punktezuordnung!$A$2:$B$52,2,FALSE())</f>
        <v>48</v>
      </c>
      <c r="AJ7" s="36">
        <f>VLOOKUP(C7,LAT_Drehwurf!$C$2:$F$128,4,FALSE)</f>
        <v>48</v>
      </c>
      <c r="AK7" s="38">
        <f>IF(AJ7&lt;=0,51,RANK(AJ7,$AJ$4:$AJ$49,0))</f>
        <v>3</v>
      </c>
      <c r="AL7" s="7">
        <f>VLOOKUP(AK7,Punktezuordnung!$A$2:$B$52,2,FALSE())</f>
        <v>48</v>
      </c>
      <c r="AM7" s="87">
        <f>VLOOKUP(C7,NIA_Cross!$C$2:$I$142,7,FALSE)</f>
        <v>0.31527777777777777</v>
      </c>
      <c r="AN7" s="26">
        <f>IF(AM7=100,51,RANK(AM7,$AM$4:$AM$49,1))</f>
        <v>5</v>
      </c>
      <c r="AO7" s="7">
        <f>VLOOKUP(AN7,Punktezuordnung!$A$2:$B$52,2,FALSE())</f>
        <v>46</v>
      </c>
      <c r="AP7" s="92">
        <f>VLOOKUP(C7,STO_Sprint!$C$2:$I$142,4,FALSE)</f>
        <v>9.3000000000000007</v>
      </c>
      <c r="AQ7" s="38">
        <f>IF(AP7&gt;=100,51,RANK(AP7,$AP$4:$AP$49,1))</f>
        <v>5</v>
      </c>
      <c r="AR7" s="7">
        <f>VLOOKUP(AQ7,Punktezuordnung!$A$2:$B$52,2,FALSE())</f>
        <v>46</v>
      </c>
      <c r="AS7" s="37">
        <f>VLOOKUP(C7,STO_Weit!$C$2:$I$142,5,FALSE)</f>
        <v>8.44</v>
      </c>
      <c r="AT7" s="38">
        <f>IF(AS7&lt;=0,51,RANK(AS7,$AS$4:$AS$49,0))</f>
        <v>5</v>
      </c>
      <c r="AU7" s="7">
        <f>VLOOKUP(AT7,Punktezuordnung!$A$2:$B$52,2,FALSE())</f>
        <v>46</v>
      </c>
      <c r="AV7" s="37">
        <f>VLOOKUP(C7,ANG_Hindernissprint!$C$2:$I$142,4,FALSE)</f>
        <v>8.7799999999999994</v>
      </c>
      <c r="AW7" s="38">
        <f>IF(AV7&gt;=100,51,RANK(AV7,$AV$4:$AV$49,1))</f>
        <v>4</v>
      </c>
      <c r="AX7" s="7">
        <f>VLOOKUP(AW7,Punktezuordnung!$A$2:$B$52,2,FALSE())</f>
        <v>47</v>
      </c>
      <c r="AY7" s="93">
        <f>VLOOKUP(C7,ANG_Hoch!$C$2:$I$142,5,FALSE)</f>
        <v>1</v>
      </c>
      <c r="AZ7" s="38">
        <f>IF(AY7&lt;=0,51,RANK(AY7,$AY$4:$AY$49,0))</f>
        <v>2</v>
      </c>
      <c r="BA7" s="40">
        <f>VLOOKUP(AZ7,Punktezuordnung!$A$2:$B$52,2,FALSE())</f>
        <v>49</v>
      </c>
    </row>
    <row r="8" spans="1:53" x14ac:dyDescent="0.25">
      <c r="A8" s="25" t="s">
        <v>68</v>
      </c>
      <c r="B8" s="25" t="s">
        <v>69</v>
      </c>
      <c r="C8" s="25" t="str">
        <f>A8&amp;" "&amp;B8</f>
        <v>Tim Wagner</v>
      </c>
      <c r="D8" s="25" t="s">
        <v>35</v>
      </c>
      <c r="E8" s="25">
        <v>2013</v>
      </c>
      <c r="F8" s="25" t="s">
        <v>48</v>
      </c>
      <c r="G8" s="38">
        <f>IF(H8=0,"",RANK(H8,$H$4:$H$49,0))</f>
        <v>5</v>
      </c>
      <c r="H8" s="7">
        <f>SUM(LARGE(J8:T8,{1;2;3;4;5;6;7;8}))</f>
        <v>361</v>
      </c>
      <c r="I8" s="9">
        <f>COUNTIF(J8:T8,"&gt;0")</f>
        <v>9</v>
      </c>
      <c r="J8" s="6">
        <f>W8</f>
        <v>45</v>
      </c>
      <c r="K8" s="7">
        <f>Z8</f>
        <v>45</v>
      </c>
      <c r="L8" s="6">
        <f>AC8</f>
        <v>45</v>
      </c>
      <c r="M8" s="7">
        <f>AF8</f>
        <v>46</v>
      </c>
      <c r="N8" s="30">
        <f>AI8</f>
        <v>44</v>
      </c>
      <c r="O8" s="31">
        <f>AL8</f>
        <v>45</v>
      </c>
      <c r="P8" s="8">
        <f>AO8</f>
        <v>44</v>
      </c>
      <c r="Q8" s="6">
        <f>AR8</f>
        <v>0</v>
      </c>
      <c r="R8" s="7">
        <f>AU8</f>
        <v>0</v>
      </c>
      <c r="S8" s="6">
        <f>AX8</f>
        <v>46</v>
      </c>
      <c r="T8" s="7">
        <f>BA8</f>
        <v>45</v>
      </c>
      <c r="U8" s="32">
        <v>2.7</v>
      </c>
      <c r="V8" s="38">
        <f>IF(U8&lt;=0,51,RANK(U8,$U$4:$U$49,0))</f>
        <v>6</v>
      </c>
      <c r="W8" s="7">
        <f>VLOOKUP(V8,Punktezuordnung!$A$2:$B$52,2,FALSE())</f>
        <v>45</v>
      </c>
      <c r="X8" s="33">
        <v>10.5</v>
      </c>
      <c r="Y8" s="38">
        <f>IF(X8&lt;=0,51,RANK(X8,$X$4:$X$48,0))</f>
        <v>6</v>
      </c>
      <c r="Z8" s="7">
        <f>VLOOKUP(Y8,Punktezuordnung!$A$2:$B$52,2,FALSE())</f>
        <v>45</v>
      </c>
      <c r="AA8" s="34">
        <v>9.8800000000000008</v>
      </c>
      <c r="AB8" s="38">
        <f>IF(AA8&gt;=100,51,RANK(AA8,$AA$4:$AA$49,1))</f>
        <v>6</v>
      </c>
      <c r="AC8" s="7">
        <f>VLOOKUP(AB8,Punktezuordnung!$A$2:$B$52,2,FALSE())</f>
        <v>45</v>
      </c>
      <c r="AD8" s="35">
        <v>29</v>
      </c>
      <c r="AE8" s="38">
        <f>IF(AD8&lt;=0,51,RANK(AD8,$AD$4:$AD$49,0))</f>
        <v>5</v>
      </c>
      <c r="AF8" s="7">
        <f>VLOOKUP(AE8,Punktezuordnung!$A$2:$B$52,2,FALSE())</f>
        <v>46</v>
      </c>
      <c r="AG8" s="37">
        <f>VLOOKUP(C8,LAT_Weit!$C$2:$F$124,4,FALSE)</f>
        <v>5.2</v>
      </c>
      <c r="AH8" s="38">
        <f>IF(AG8&lt;=0,51,RANK(AG8,$AG$4:$AG$49,0))</f>
        <v>7</v>
      </c>
      <c r="AI8" s="7">
        <f>VLOOKUP(AH8,Punktezuordnung!$A$2:$B$52,2,FALSE())</f>
        <v>44</v>
      </c>
      <c r="AJ8" s="36">
        <f>VLOOKUP(C8,LAT_Drehwurf!$C$2:$F$128,4,FALSE)</f>
        <v>40</v>
      </c>
      <c r="AK8" s="38">
        <f>IF(AJ8&lt;=0,51,RANK(AJ8,$AJ$4:$AJ$49,0))</f>
        <v>6</v>
      </c>
      <c r="AL8" s="7">
        <f>VLOOKUP(AK8,Punktezuordnung!$A$2:$B$52,2,FALSE())</f>
        <v>45</v>
      </c>
      <c r="AM8" s="87">
        <f>VLOOKUP(C8,NIA_Cross!$C$2:$I$142,7,FALSE)</f>
        <v>0.32708333333333334</v>
      </c>
      <c r="AN8" s="26">
        <f>IF(AM8=100,51,RANK(AM8,$AM$4:$AM$49,1))</f>
        <v>7</v>
      </c>
      <c r="AO8" s="7">
        <f>VLOOKUP(AN8,Punktezuordnung!$A$2:$B$52,2,FALSE())</f>
        <v>44</v>
      </c>
      <c r="AP8" s="92">
        <v>100</v>
      </c>
      <c r="AQ8" s="38">
        <f>IF(AP8&gt;=100,51,RANK(AP8,$AP$4:$AP$49,1))</f>
        <v>51</v>
      </c>
      <c r="AR8" s="7">
        <f>VLOOKUP(AQ8,Punktezuordnung!$A$2:$B$52,2,FALSE())</f>
        <v>0</v>
      </c>
      <c r="AS8" s="37">
        <v>0</v>
      </c>
      <c r="AT8" s="38">
        <f>IF(AS8&lt;=0,51,RANK(AS8,$AS$4:$AS$49,0))</f>
        <v>51</v>
      </c>
      <c r="AU8" s="7">
        <f>VLOOKUP(AT8,Punktezuordnung!$A$2:$B$52,2,FALSE())</f>
        <v>0</v>
      </c>
      <c r="AV8" s="37">
        <f>VLOOKUP(C8,ANG_Hindernissprint!$C$2:$I$142,4,FALSE)</f>
        <v>8.94</v>
      </c>
      <c r="AW8" s="38">
        <f>IF(AV8&gt;=100,51,RANK(AV8,$AV$4:$AV$49,1))</f>
        <v>5</v>
      </c>
      <c r="AX8" s="7">
        <f>VLOOKUP(AW8,Punktezuordnung!$A$2:$B$52,2,FALSE())</f>
        <v>46</v>
      </c>
      <c r="AY8" s="93">
        <f>VLOOKUP(C8,ANG_Hoch!$C$2:$I$142,5,FALSE)</f>
        <v>0.85</v>
      </c>
      <c r="AZ8" s="38">
        <f>IF(AY8&lt;=0,51,RANK(AY8,$AY$4:$AY$49,0))</f>
        <v>6</v>
      </c>
      <c r="BA8" s="40">
        <f>VLOOKUP(AZ8,Punktezuordnung!$A$2:$B$52,2,FALSE())</f>
        <v>45</v>
      </c>
    </row>
    <row r="9" spans="1:53" x14ac:dyDescent="0.25">
      <c r="A9" s="25" t="s">
        <v>53</v>
      </c>
      <c r="B9" s="25" t="s">
        <v>70</v>
      </c>
      <c r="C9" s="25" t="str">
        <f>A9&amp;" "&amp;B9</f>
        <v>Leon Büchner</v>
      </c>
      <c r="D9" s="25" t="s">
        <v>35</v>
      </c>
      <c r="E9" s="25">
        <v>2013</v>
      </c>
      <c r="F9" s="25" t="s">
        <v>52</v>
      </c>
      <c r="G9" s="38">
        <f>IF(H9=0,"",RANK(H9,$H$4:$H$49,0))</f>
        <v>6</v>
      </c>
      <c r="H9" s="7">
        <f>SUM(LARGE(J9:T9,{1;2;3;4;5;6;7;8}))</f>
        <v>274</v>
      </c>
      <c r="I9" s="9">
        <f>COUNTIF(J9:T9,"&gt;0")</f>
        <v>6</v>
      </c>
      <c r="J9" s="6">
        <f>W9</f>
        <v>46</v>
      </c>
      <c r="K9" s="7">
        <f>Z9</f>
        <v>46</v>
      </c>
      <c r="L9" s="6">
        <f>AC9</f>
        <v>0</v>
      </c>
      <c r="M9" s="7">
        <f>AF9</f>
        <v>0</v>
      </c>
      <c r="N9" s="30">
        <f>AI9</f>
        <v>46</v>
      </c>
      <c r="O9" s="31">
        <f>AL9</f>
        <v>46</v>
      </c>
      <c r="P9" s="8">
        <f>AO9</f>
        <v>0</v>
      </c>
      <c r="Q9" s="6">
        <f>AR9</f>
        <v>0</v>
      </c>
      <c r="R9" s="7">
        <f>AU9</f>
        <v>0</v>
      </c>
      <c r="S9" s="6">
        <f>AX9</f>
        <v>44</v>
      </c>
      <c r="T9" s="7">
        <f>BA9</f>
        <v>46</v>
      </c>
      <c r="U9" s="32">
        <v>2.71</v>
      </c>
      <c r="V9" s="38">
        <f>IF(U9&lt;=0,51,RANK(U9,$U$4:$U$49,0))</f>
        <v>5</v>
      </c>
      <c r="W9" s="7">
        <f>VLOOKUP(V9,Punktezuordnung!$A$2:$B$52,2,FALSE())</f>
        <v>46</v>
      </c>
      <c r="X9" s="33">
        <v>13</v>
      </c>
      <c r="Y9" s="38">
        <f>IF(X9&lt;=0,51,RANK(X9,$X$4:$X$48,0))</f>
        <v>5</v>
      </c>
      <c r="Z9" s="7">
        <f>VLOOKUP(Y9,Punktezuordnung!$A$2:$B$52,2,FALSE())</f>
        <v>46</v>
      </c>
      <c r="AA9" s="34">
        <v>100</v>
      </c>
      <c r="AB9" s="38">
        <f>IF(AA9&gt;=100,51,RANK(AA9,$AA$4:$AA$49,1))</f>
        <v>51</v>
      </c>
      <c r="AC9" s="7">
        <f>VLOOKUP(AB9,Punktezuordnung!$A$2:$B$52,2,FALSE())</f>
        <v>0</v>
      </c>
      <c r="AD9" s="35">
        <v>0</v>
      </c>
      <c r="AE9" s="38">
        <f>IF(AD9&lt;=0,51,RANK(AD9,$AD$4:$AD$49,0))</f>
        <v>51</v>
      </c>
      <c r="AF9" s="7">
        <f>VLOOKUP(AE9,Punktezuordnung!$A$2:$B$52,2,FALSE())</f>
        <v>0</v>
      </c>
      <c r="AG9" s="37">
        <f>VLOOKUP(C9,LAT_Weit!$C$2:$F$124,4,FALSE)</f>
        <v>7.34</v>
      </c>
      <c r="AH9" s="38">
        <f>IF(AG9&lt;=0,51,RANK(AG9,$AG$4:$AG$49,0))</f>
        <v>5</v>
      </c>
      <c r="AI9" s="7">
        <f>VLOOKUP(AH9,Punktezuordnung!$A$2:$B$52,2,FALSE())</f>
        <v>46</v>
      </c>
      <c r="AJ9" s="36">
        <f>VLOOKUP(C9,LAT_Drehwurf!$C$2:$F$128,4,FALSE)</f>
        <v>42</v>
      </c>
      <c r="AK9" s="38">
        <f>IF(AJ9&lt;=0,51,RANK(AJ9,$AJ$4:$AJ$49,0))</f>
        <v>5</v>
      </c>
      <c r="AL9" s="7">
        <f>VLOOKUP(AK9,Punktezuordnung!$A$2:$B$52,2,FALSE())</f>
        <v>46</v>
      </c>
      <c r="AM9" s="90">
        <v>100</v>
      </c>
      <c r="AN9" s="26">
        <f>IF(AM9=100,51,RANK(AM9,$AM$4:$AM$49,1))</f>
        <v>51</v>
      </c>
      <c r="AO9" s="7">
        <f>VLOOKUP(AN9,Punktezuordnung!$A$2:$B$52,2,FALSE())</f>
        <v>0</v>
      </c>
      <c r="AP9" s="92">
        <v>100</v>
      </c>
      <c r="AQ9" s="38">
        <f>IF(AP9&gt;=100,51,RANK(AP9,$AP$4:$AP$49,1))</f>
        <v>51</v>
      </c>
      <c r="AR9" s="7">
        <f>VLOOKUP(AQ9,Punktezuordnung!$A$2:$B$52,2,FALSE())</f>
        <v>0</v>
      </c>
      <c r="AS9" s="37">
        <v>0</v>
      </c>
      <c r="AT9" s="38">
        <f>IF(AS9&lt;=0,51,RANK(AS9,$AS$4:$AS$49,0))</f>
        <v>51</v>
      </c>
      <c r="AU9" s="7">
        <f>VLOOKUP(AT9,Punktezuordnung!$A$2:$B$52,2,FALSE())</f>
        <v>0</v>
      </c>
      <c r="AV9" s="37">
        <f>VLOOKUP(C9,ANG_Hindernissprint!$C$2:$I$142,4,FALSE)</f>
        <v>9.19</v>
      </c>
      <c r="AW9" s="38">
        <f>IF(AV9&gt;=100,51,RANK(AV9,$AV$4:$AV$49,1))</f>
        <v>7</v>
      </c>
      <c r="AX9" s="7">
        <f>VLOOKUP(AW9,Punktezuordnung!$A$2:$B$52,2,FALSE())</f>
        <v>44</v>
      </c>
      <c r="AY9" s="93">
        <f>VLOOKUP(C9,ANG_Hoch!$C$2:$I$142,5,FALSE)</f>
        <v>0.95</v>
      </c>
      <c r="AZ9" s="38">
        <f>IF(AY9&lt;=0,51,RANK(AY9,$AY$4:$AY$49,0))</f>
        <v>5</v>
      </c>
      <c r="BA9" s="40">
        <f>VLOOKUP(AZ9,Punktezuordnung!$A$2:$B$52,2,FALSE())</f>
        <v>46</v>
      </c>
    </row>
    <row r="10" spans="1:53" x14ac:dyDescent="0.25">
      <c r="A10" s="25" t="s">
        <v>71</v>
      </c>
      <c r="B10" s="25" t="s">
        <v>72</v>
      </c>
      <c r="C10" s="25" t="str">
        <f>A10&amp;" "&amp;B10</f>
        <v>Emil Büttner</v>
      </c>
      <c r="D10" s="25" t="s">
        <v>35</v>
      </c>
      <c r="E10" s="25">
        <v>2013</v>
      </c>
      <c r="F10" s="25" t="s">
        <v>73</v>
      </c>
      <c r="G10" s="38">
        <f>IF(H10=0,"",RANK(H10,$H$4:$H$49,0))</f>
        <v>7</v>
      </c>
      <c r="H10" s="7">
        <f>SUM(LARGE(J10:T10,{1;2;3;4;5;6;7;8}))</f>
        <v>188</v>
      </c>
      <c r="I10" s="9">
        <f>COUNTIF(J10:T10,"&gt;0")</f>
        <v>4</v>
      </c>
      <c r="J10" s="6">
        <f>W10</f>
        <v>0</v>
      </c>
      <c r="K10" s="7">
        <f>Z10</f>
        <v>0</v>
      </c>
      <c r="L10" s="6">
        <f>AC10</f>
        <v>47</v>
      </c>
      <c r="M10" s="7">
        <f>AF10</f>
        <v>46</v>
      </c>
      <c r="N10" s="30">
        <f>AI10</f>
        <v>0</v>
      </c>
      <c r="O10" s="31">
        <f>AL10</f>
        <v>0</v>
      </c>
      <c r="P10" s="8">
        <f>AO10</f>
        <v>0</v>
      </c>
      <c r="Q10" s="6">
        <f>AR10</f>
        <v>47</v>
      </c>
      <c r="R10" s="7">
        <f>AU10</f>
        <v>48</v>
      </c>
      <c r="S10" s="6">
        <f>AX10</f>
        <v>0</v>
      </c>
      <c r="T10" s="7">
        <f>BA10</f>
        <v>0</v>
      </c>
      <c r="U10" s="32">
        <v>0</v>
      </c>
      <c r="V10" s="38">
        <f>IF(U10&lt;=0,51,RANK(U10,$U$4:$U$49,0))</f>
        <v>51</v>
      </c>
      <c r="W10" s="7">
        <f>VLOOKUP(V10,Punktezuordnung!$A$2:$B$52,2,FALSE())</f>
        <v>0</v>
      </c>
      <c r="X10" s="33">
        <v>0</v>
      </c>
      <c r="Y10" s="38">
        <f>IF(X10&lt;=0,51,RANK(X10,$X$4:$X$48,0))</f>
        <v>51</v>
      </c>
      <c r="Z10" s="7">
        <f>VLOOKUP(Y10,Punktezuordnung!$A$2:$B$52,2,FALSE())</f>
        <v>0</v>
      </c>
      <c r="AA10" s="34">
        <v>9.4600000000000009</v>
      </c>
      <c r="AB10" s="38">
        <f>IF(AA10&gt;=100,51,RANK(AA10,$AA$4:$AA$49,1))</f>
        <v>4</v>
      </c>
      <c r="AC10" s="7">
        <f>VLOOKUP(AB10,Punktezuordnung!$A$2:$B$52,2,FALSE())</f>
        <v>47</v>
      </c>
      <c r="AD10" s="35">
        <v>29</v>
      </c>
      <c r="AE10" s="38">
        <f>IF(AD10&lt;=0,51,RANK(AD10,$AD$4:$AD$49,0))</f>
        <v>5</v>
      </c>
      <c r="AF10" s="7">
        <f>VLOOKUP(AE10,Punktezuordnung!$A$2:$B$52,2,FALSE())</f>
        <v>46</v>
      </c>
      <c r="AG10" s="37">
        <v>0</v>
      </c>
      <c r="AH10" s="38">
        <f>IF(AG10&lt;=0,51,RANK(AG10,$AG$4:$AG$49,0))</f>
        <v>51</v>
      </c>
      <c r="AI10" s="7">
        <f>VLOOKUP(AH10,Punktezuordnung!$A$2:$B$52,2,FALSE())</f>
        <v>0</v>
      </c>
      <c r="AJ10" s="36">
        <v>0</v>
      </c>
      <c r="AK10" s="38">
        <f>IF(AJ10&lt;=0,51,RANK(AJ10,$AJ$4:$AJ$49,0))</f>
        <v>51</v>
      </c>
      <c r="AL10" s="7">
        <f>VLOOKUP(AK10,Punktezuordnung!$A$2:$B$52,2,FALSE())</f>
        <v>0</v>
      </c>
      <c r="AM10" s="90">
        <v>100</v>
      </c>
      <c r="AN10" s="26">
        <f>IF(AM10=100,51,RANK(AM10,$AM$4:$AM$49,1))</f>
        <v>51</v>
      </c>
      <c r="AO10" s="7">
        <f>VLOOKUP(AN10,Punktezuordnung!$A$2:$B$52,2,FALSE())</f>
        <v>0</v>
      </c>
      <c r="AP10" s="92">
        <f>VLOOKUP(C10,STO_Sprint!$C$2:$I$142,4,FALSE)</f>
        <v>9.1</v>
      </c>
      <c r="AQ10" s="38">
        <f>IF(AP10&gt;=100,51,RANK(AP10,$AP$4:$AP$49,1))</f>
        <v>4</v>
      </c>
      <c r="AR10" s="7">
        <f>VLOOKUP(AQ10,Punktezuordnung!$A$2:$B$52,2,FALSE())</f>
        <v>47</v>
      </c>
      <c r="AS10" s="37">
        <f>VLOOKUP(C10,STO_Weit!$C$2:$I$142,5,FALSE)</f>
        <v>9.3800000000000008</v>
      </c>
      <c r="AT10" s="38">
        <f>IF(AS10&lt;=0,51,RANK(AS10,$AS$4:$AS$49,0))</f>
        <v>3</v>
      </c>
      <c r="AU10" s="7">
        <f>VLOOKUP(AT10,Punktezuordnung!$A$2:$B$52,2,FALSE())</f>
        <v>48</v>
      </c>
      <c r="AV10" s="37">
        <v>100</v>
      </c>
      <c r="AW10" s="38">
        <f>IF(AV10&gt;=100,51,RANK(AV10,$AV$4:$AV$49,1))</f>
        <v>51</v>
      </c>
      <c r="AX10" s="7">
        <f>VLOOKUP(AW10,Punktezuordnung!$A$2:$B$52,2,FALSE())</f>
        <v>0</v>
      </c>
      <c r="AY10" s="93">
        <v>0</v>
      </c>
      <c r="AZ10" s="38">
        <f>IF(AY10&lt;=0,51,RANK(AY10,$AY$4:$AY$49,0))</f>
        <v>51</v>
      </c>
      <c r="BA10" s="40">
        <f>VLOOKUP(AZ10,Punktezuordnung!$A$2:$B$52,2,FALSE())</f>
        <v>0</v>
      </c>
    </row>
    <row r="11" spans="1:53" x14ac:dyDescent="0.25">
      <c r="A11" s="25" t="s">
        <v>402</v>
      </c>
      <c r="B11" s="25" t="s">
        <v>268</v>
      </c>
      <c r="C11" s="25" t="str">
        <f>A11&amp;" "&amp;B11</f>
        <v>Jonne Zimmermann</v>
      </c>
      <c r="D11" s="25" t="s">
        <v>78</v>
      </c>
      <c r="E11" s="25">
        <v>2013</v>
      </c>
      <c r="F11" s="25" t="s">
        <v>118</v>
      </c>
      <c r="G11" s="38">
        <f>IF(H11=0,"",RANK(H11,$H$4:$H$49,0))</f>
        <v>8</v>
      </c>
      <c r="H11" s="7">
        <f>SUM(LARGE(J11:T11,{1;2;3;4;5;6;7;8}))</f>
        <v>99</v>
      </c>
      <c r="I11" s="9">
        <f>COUNTIF(J11:T11,"&gt;0")</f>
        <v>2</v>
      </c>
      <c r="J11" s="6">
        <f>W11</f>
        <v>0</v>
      </c>
      <c r="K11" s="7">
        <f>Z11</f>
        <v>0</v>
      </c>
      <c r="L11" s="6">
        <f>AC11</f>
        <v>0</v>
      </c>
      <c r="M11" s="7">
        <f>AF11</f>
        <v>0</v>
      </c>
      <c r="N11" s="30">
        <f>AI11</f>
        <v>0</v>
      </c>
      <c r="O11" s="31">
        <f>AL11</f>
        <v>0</v>
      </c>
      <c r="P11" s="8">
        <f>AO11</f>
        <v>0</v>
      </c>
      <c r="Q11" s="6">
        <f>AR11</f>
        <v>0</v>
      </c>
      <c r="R11" s="7">
        <f>AU11</f>
        <v>0</v>
      </c>
      <c r="S11" s="6">
        <f>AX11</f>
        <v>49</v>
      </c>
      <c r="T11" s="7">
        <f>BA11</f>
        <v>50</v>
      </c>
      <c r="U11" s="32">
        <v>0</v>
      </c>
      <c r="V11" s="38">
        <f>IF(U11&lt;=0,51,RANK(U11,$U$4:$U$49,0))</f>
        <v>51</v>
      </c>
      <c r="W11" s="7">
        <f>VLOOKUP(V11,Punktezuordnung!$A$2:$B$52,2,FALSE())</f>
        <v>0</v>
      </c>
      <c r="X11" s="33">
        <v>0</v>
      </c>
      <c r="Y11" s="38">
        <f>IF(X11&lt;=0,51,RANK(X11,$X$4:$X$48,0))</f>
        <v>51</v>
      </c>
      <c r="Z11" s="7">
        <f>VLOOKUP(Y11,Punktezuordnung!$A$2:$B$52,2,FALSE())</f>
        <v>0</v>
      </c>
      <c r="AA11" s="34">
        <v>100</v>
      </c>
      <c r="AB11" s="38">
        <f>IF(AA11&gt;=100,51,RANK(AA11,$AA$4:$AA$49,1))</f>
        <v>51</v>
      </c>
      <c r="AC11" s="7">
        <f>VLOOKUP(AB11,Punktezuordnung!$A$2:$B$52,2,FALSE())</f>
        <v>0</v>
      </c>
      <c r="AD11" s="35">
        <v>0</v>
      </c>
      <c r="AE11" s="38">
        <f>IF(AD11&lt;=0,51,RANK(AD11,$AD$4:$AD$49,0))</f>
        <v>51</v>
      </c>
      <c r="AF11" s="7">
        <f>VLOOKUP(AE11,Punktezuordnung!$A$2:$B$52,2,FALSE())</f>
        <v>0</v>
      </c>
      <c r="AG11" s="36">
        <v>0</v>
      </c>
      <c r="AH11" s="38">
        <f>IF(AG11&lt;=0,51,RANK(AG11,$AG$4:$AG$49,0))</f>
        <v>51</v>
      </c>
      <c r="AI11" s="7">
        <f>VLOOKUP(AH11,Punktezuordnung!$A$2:$B$52,2,FALSE())</f>
        <v>0</v>
      </c>
      <c r="AJ11" s="36">
        <v>0</v>
      </c>
      <c r="AK11" s="38">
        <f>IF(AJ11&lt;=0,51,RANK(AJ11,$AJ$4:$AJ$49,0))</f>
        <v>51</v>
      </c>
      <c r="AL11" s="7">
        <f>VLOOKUP(AK11,Punktezuordnung!$A$2:$B$52,2,FALSE())</f>
        <v>0</v>
      </c>
      <c r="AM11" s="90">
        <v>100</v>
      </c>
      <c r="AN11" s="26">
        <f>IF(AM11=100,51,RANK(AM11,$AM$4:$AM$49,1))</f>
        <v>51</v>
      </c>
      <c r="AO11" s="7">
        <f>VLOOKUP(AN11,Punktezuordnung!$A$2:$B$52,2,FALSE())</f>
        <v>0</v>
      </c>
      <c r="AP11" s="92">
        <v>100</v>
      </c>
      <c r="AQ11" s="38">
        <f>IF(AP11&gt;=100,51,RANK(AP11,$AP$4:$AP$49,1))</f>
        <v>51</v>
      </c>
      <c r="AR11" s="7">
        <f>VLOOKUP(AQ11,Punktezuordnung!$A$2:$B$52,2,FALSE())</f>
        <v>0</v>
      </c>
      <c r="AS11" s="37">
        <v>0</v>
      </c>
      <c r="AT11" s="38">
        <f>IF(AS11&lt;=0,51,RANK(AS11,$AS$4:$AS$49,0))</f>
        <v>51</v>
      </c>
      <c r="AU11" s="7">
        <f>VLOOKUP(AT11,Punktezuordnung!$A$2:$B$52,2,FALSE())</f>
        <v>0</v>
      </c>
      <c r="AV11" s="37">
        <f>VLOOKUP(C11,ANG_Hindernissprint!$C$2:$I$142,4,FALSE)</f>
        <v>8.1999999999999993</v>
      </c>
      <c r="AW11" s="38">
        <f>IF(AV11&gt;=100,51,RANK(AV11,$AV$4:$AV$49,1))</f>
        <v>2</v>
      </c>
      <c r="AX11" s="7">
        <f>VLOOKUP(AW11,Punktezuordnung!$A$2:$B$52,2,FALSE())</f>
        <v>49</v>
      </c>
      <c r="AY11" s="35">
        <f>VLOOKUP(C11,ANG_Hoch!$C$2:$I$142,5,FALSE)</f>
        <v>1.1000000000000001</v>
      </c>
      <c r="AZ11" s="38">
        <f>IF(AY11&lt;=0,51,RANK(AY11,$AY$4:$AY$49,0))</f>
        <v>1</v>
      </c>
      <c r="BA11" s="40">
        <f>VLOOKUP(AZ11,Punktezuordnung!$A$2:$B$52,2,FALSE())</f>
        <v>50</v>
      </c>
    </row>
    <row r="12" spans="1:53" x14ac:dyDescent="0.25">
      <c r="A12" s="25" t="s">
        <v>74</v>
      </c>
      <c r="B12" s="25" t="s">
        <v>75</v>
      </c>
      <c r="C12" s="25" t="str">
        <f>A12&amp;" "&amp;B12</f>
        <v>Jonas Wolf</v>
      </c>
      <c r="D12" s="25" t="s">
        <v>35</v>
      </c>
      <c r="E12" s="25">
        <v>2013</v>
      </c>
      <c r="F12" s="25" t="s">
        <v>52</v>
      </c>
      <c r="G12" s="38">
        <f>IF(H12=0,"",RANK(H12,$H$4:$H$49,0))</f>
        <v>9</v>
      </c>
      <c r="H12" s="7">
        <f>SUM(LARGE(J12:T12,{1;2;3;4;5;6;7;8}))</f>
        <v>90</v>
      </c>
      <c r="I12" s="9">
        <f>COUNTIF(J12:T12,"&gt;0")</f>
        <v>2</v>
      </c>
      <c r="J12" s="6">
        <f>W12</f>
        <v>0</v>
      </c>
      <c r="K12" s="7">
        <f>Z12</f>
        <v>0</v>
      </c>
      <c r="L12" s="6">
        <f>AC12</f>
        <v>0</v>
      </c>
      <c r="M12" s="7">
        <f>AF12</f>
        <v>0</v>
      </c>
      <c r="N12" s="30">
        <f>AI12</f>
        <v>45</v>
      </c>
      <c r="O12" s="31">
        <f>AL12</f>
        <v>45</v>
      </c>
      <c r="P12" s="8">
        <f>AO12</f>
        <v>0</v>
      </c>
      <c r="Q12" s="6">
        <f>AR12</f>
        <v>0</v>
      </c>
      <c r="R12" s="7">
        <f>AU12</f>
        <v>0</v>
      </c>
      <c r="S12" s="6">
        <f>AX12</f>
        <v>0</v>
      </c>
      <c r="T12" s="7">
        <f>BA12</f>
        <v>0</v>
      </c>
      <c r="U12" s="32">
        <v>0</v>
      </c>
      <c r="V12" s="38">
        <f>IF(U12&lt;=0,51,RANK(U12,$U$4:$U$49,0))</f>
        <v>51</v>
      </c>
      <c r="W12" s="7">
        <f>VLOOKUP(V12,Punktezuordnung!$A$2:$B$52,2,FALSE())</f>
        <v>0</v>
      </c>
      <c r="X12" s="33">
        <v>0</v>
      </c>
      <c r="Y12" s="38">
        <f>IF(X12&lt;=0,51,RANK(X12,$X$4:$X$48,0))</f>
        <v>51</v>
      </c>
      <c r="Z12" s="7">
        <f>VLOOKUP(Y12,Punktezuordnung!$A$2:$B$52,2,FALSE())</f>
        <v>0</v>
      </c>
      <c r="AA12" s="34">
        <v>100</v>
      </c>
      <c r="AB12" s="38">
        <f>IF(AA12&gt;=100,51,RANK(AA12,$AA$4:$AA$49,1))</f>
        <v>51</v>
      </c>
      <c r="AC12" s="7">
        <f>VLOOKUP(AB12,Punktezuordnung!$A$2:$B$52,2,FALSE())</f>
        <v>0</v>
      </c>
      <c r="AD12" s="35">
        <v>0</v>
      </c>
      <c r="AE12" s="38">
        <f>IF(AD12&lt;=0,51,RANK(AD12,$AD$4:$AD$49,0))</f>
        <v>51</v>
      </c>
      <c r="AF12" s="7">
        <f>VLOOKUP(AE12,Punktezuordnung!$A$2:$B$52,2,FALSE())</f>
        <v>0</v>
      </c>
      <c r="AG12" s="37">
        <f>VLOOKUP(C12,LAT_Weit!$C$2:$F$124,4,FALSE)</f>
        <v>6.82</v>
      </c>
      <c r="AH12" s="38">
        <f>IF(AG12&lt;=0,51,RANK(AG12,$AG$4:$AG$49,0))</f>
        <v>6</v>
      </c>
      <c r="AI12" s="7">
        <f>VLOOKUP(AH12,Punktezuordnung!$A$2:$B$52,2,FALSE())</f>
        <v>45</v>
      </c>
      <c r="AJ12" s="36">
        <f>VLOOKUP(C12,LAT_Drehwurf!$C$2:$F$128,4,FALSE)</f>
        <v>40</v>
      </c>
      <c r="AK12" s="38">
        <f>IF(AJ12&lt;=0,51,RANK(AJ12,$AJ$4:$AJ$49,0))</f>
        <v>6</v>
      </c>
      <c r="AL12" s="7">
        <f>VLOOKUP(AK12,Punktezuordnung!$A$2:$B$52,2,FALSE())</f>
        <v>45</v>
      </c>
      <c r="AM12" s="90">
        <v>100</v>
      </c>
      <c r="AN12" s="26">
        <f>IF(AM12=100,51,RANK(AM12,$AM$4:$AM$49,1))</f>
        <v>51</v>
      </c>
      <c r="AO12" s="7">
        <f>VLOOKUP(AN12,Punktezuordnung!$A$2:$B$52,2,FALSE())</f>
        <v>0</v>
      </c>
      <c r="AP12" s="92">
        <v>100</v>
      </c>
      <c r="AQ12" s="38">
        <f>IF(AP12&gt;=100,51,RANK(AP12,$AP$4:$AP$49,1))</f>
        <v>51</v>
      </c>
      <c r="AR12" s="7">
        <f>VLOOKUP(AQ12,Punktezuordnung!$A$2:$B$52,2,FALSE())</f>
        <v>0</v>
      </c>
      <c r="AS12" s="37">
        <v>0</v>
      </c>
      <c r="AT12" s="38">
        <f>IF(AS12&lt;=0,51,RANK(AS12,$AS$4:$AS$49,0))</f>
        <v>51</v>
      </c>
      <c r="AU12" s="7">
        <f>VLOOKUP(AT12,Punktezuordnung!$A$2:$B$52,2,FALSE())</f>
        <v>0</v>
      </c>
      <c r="AV12" s="37">
        <v>100</v>
      </c>
      <c r="AW12" s="38">
        <f>IF(AV12&gt;=100,51,RANK(AV12,$AV$4:$AV$49,1))</f>
        <v>51</v>
      </c>
      <c r="AX12" s="7">
        <f>VLOOKUP(AW12,Punktezuordnung!$A$2:$B$52,2,FALSE())</f>
        <v>0</v>
      </c>
      <c r="AY12" s="93">
        <v>0</v>
      </c>
      <c r="AZ12" s="38">
        <f>IF(AY12&lt;=0,51,RANK(AY12,$AY$4:$AY$49,0))</f>
        <v>51</v>
      </c>
      <c r="BA12" s="40">
        <f>VLOOKUP(AZ12,Punktezuordnung!$A$2:$B$52,2,FALSE())</f>
        <v>0</v>
      </c>
    </row>
    <row r="13" spans="1:53" x14ac:dyDescent="0.25">
      <c r="A13" s="25" t="s">
        <v>246</v>
      </c>
      <c r="B13" s="25" t="s">
        <v>89</v>
      </c>
      <c r="C13" s="25" t="str">
        <f>A13&amp;" "&amp;B13</f>
        <v>Maximilian Weppler</v>
      </c>
      <c r="D13" s="25" t="s">
        <v>35</v>
      </c>
      <c r="E13" s="25">
        <v>2013</v>
      </c>
      <c r="F13" s="25" t="s">
        <v>291</v>
      </c>
      <c r="G13" s="38">
        <f>IF(H13=0,"",RANK(H13,$H$4:$H$49,0))</f>
        <v>10</v>
      </c>
      <c r="H13" s="7">
        <f>SUM(LARGE(J13:T13,{1;2;3;4;5;6;7;8}))</f>
        <v>49</v>
      </c>
      <c r="I13" s="9">
        <f>COUNTIF(J13:T13,"&gt;0")</f>
        <v>1</v>
      </c>
      <c r="J13" s="6">
        <f>W13</f>
        <v>0</v>
      </c>
      <c r="K13" s="7">
        <f>Z13</f>
        <v>0</v>
      </c>
      <c r="L13" s="6">
        <f>AC13</f>
        <v>0</v>
      </c>
      <c r="M13" s="7">
        <f>AF13</f>
        <v>0</v>
      </c>
      <c r="N13" s="30">
        <f>AI13</f>
        <v>0</v>
      </c>
      <c r="O13" s="31">
        <f>AL13</f>
        <v>0</v>
      </c>
      <c r="P13" s="8">
        <f>AO13</f>
        <v>49</v>
      </c>
      <c r="Q13" s="6">
        <f>AR13</f>
        <v>0</v>
      </c>
      <c r="R13" s="7">
        <f>AU13</f>
        <v>0</v>
      </c>
      <c r="S13" s="6">
        <f>AX13</f>
        <v>0</v>
      </c>
      <c r="T13" s="7">
        <f>BA13</f>
        <v>0</v>
      </c>
      <c r="U13" s="32">
        <v>0</v>
      </c>
      <c r="V13" s="38">
        <f>IF(U13&lt;=0,51,RANK(U13,$U$4:$U$49,0))</f>
        <v>51</v>
      </c>
      <c r="W13" s="7">
        <f>VLOOKUP(V13,Punktezuordnung!$A$2:$B$52,2,FALSE())</f>
        <v>0</v>
      </c>
      <c r="X13" s="33">
        <v>0</v>
      </c>
      <c r="Y13" s="38">
        <f>IF(X13&lt;=0,51,RANK(X13,$X$4:$X$48,0))</f>
        <v>51</v>
      </c>
      <c r="Z13" s="7">
        <f>VLOOKUP(Y13,Punktezuordnung!$A$2:$B$52,2,FALSE())</f>
        <v>0</v>
      </c>
      <c r="AA13" s="34">
        <v>100</v>
      </c>
      <c r="AB13" s="38">
        <f>IF(AA13&gt;=100,51,RANK(AA13,$AA$4:$AA$49,1))</f>
        <v>51</v>
      </c>
      <c r="AC13" s="7">
        <f>VLOOKUP(AB13,Punktezuordnung!$A$2:$B$52,2,FALSE())</f>
        <v>0</v>
      </c>
      <c r="AD13" s="35">
        <v>0</v>
      </c>
      <c r="AE13" s="38">
        <f>IF(AD13&lt;=0,51,RANK(AD13,$AD$4:$AD$49,0))</f>
        <v>51</v>
      </c>
      <c r="AF13" s="7">
        <f>VLOOKUP(AE13,Punktezuordnung!$A$2:$B$52,2,FALSE())</f>
        <v>0</v>
      </c>
      <c r="AG13" s="36">
        <v>0</v>
      </c>
      <c r="AH13" s="38">
        <f>IF(AG13&lt;=0,51,RANK(AG13,$AG$4:$AG$49,0))</f>
        <v>51</v>
      </c>
      <c r="AI13" s="7">
        <f>VLOOKUP(AH13,Punktezuordnung!$A$2:$B$52,2,FALSE())</f>
        <v>0</v>
      </c>
      <c r="AJ13" s="36">
        <v>0</v>
      </c>
      <c r="AK13" s="38">
        <f>IF(AJ13&lt;=0,51,RANK(AJ13,$AJ$4:$AJ$49,0))</f>
        <v>51</v>
      </c>
      <c r="AL13" s="7">
        <f>VLOOKUP(AK13,Punktezuordnung!$A$2:$B$52,2,FALSE())</f>
        <v>0</v>
      </c>
      <c r="AM13" s="87">
        <f>VLOOKUP(C13,NIA_Cross!$C$2:$I$142,7,FALSE)</f>
        <v>0.30555555555555552</v>
      </c>
      <c r="AN13" s="26">
        <f>IF(AM13=100,51,RANK(AM13,$AM$4:$AM$49,1))</f>
        <v>2</v>
      </c>
      <c r="AO13" s="7">
        <f>VLOOKUP(AN13,Punktezuordnung!$A$2:$B$52,2,FALSE())</f>
        <v>49</v>
      </c>
      <c r="AP13" s="92">
        <v>100</v>
      </c>
      <c r="AQ13" s="38">
        <f>IF(AP13&gt;=100,51,RANK(AP13,$AP$4:$AP$49,1))</f>
        <v>51</v>
      </c>
      <c r="AR13" s="7">
        <f>VLOOKUP(AQ13,Punktezuordnung!$A$2:$B$52,2,FALSE())</f>
        <v>0</v>
      </c>
      <c r="AS13" s="37">
        <v>0</v>
      </c>
      <c r="AT13" s="38">
        <f>IF(AS13&lt;=0,51,RANK(AS13,$AS$4:$AS$49,0))</f>
        <v>51</v>
      </c>
      <c r="AU13" s="7">
        <f>VLOOKUP(AT13,Punktezuordnung!$A$2:$B$52,2,FALSE())</f>
        <v>0</v>
      </c>
      <c r="AV13" s="37">
        <v>100</v>
      </c>
      <c r="AW13" s="38">
        <f>IF(AV13&gt;=100,51,RANK(AV13,$AV$4:$AV$49,1))</f>
        <v>51</v>
      </c>
      <c r="AX13" s="7">
        <f>VLOOKUP(AW13,Punktezuordnung!$A$2:$B$52,2,FALSE())</f>
        <v>0</v>
      </c>
      <c r="AY13" s="93">
        <v>0</v>
      </c>
      <c r="AZ13" s="38">
        <f>IF(AY13&lt;=0,51,RANK(AY13,$AY$4:$AY$49,0))</f>
        <v>51</v>
      </c>
      <c r="BA13" s="40">
        <f>VLOOKUP(AZ13,Punktezuordnung!$A$2:$B$52,2,FALSE())</f>
        <v>0</v>
      </c>
    </row>
    <row r="14" spans="1:53" x14ac:dyDescent="0.25">
      <c r="A14" s="25" t="s">
        <v>288</v>
      </c>
      <c r="B14" s="25" t="s">
        <v>289</v>
      </c>
      <c r="C14" s="25" t="str">
        <f>A14&amp;" "&amp;B14</f>
        <v>Vincent Maar</v>
      </c>
      <c r="D14" s="25" t="s">
        <v>35</v>
      </c>
      <c r="E14" s="25">
        <v>2013</v>
      </c>
      <c r="F14" s="25" t="s">
        <v>41</v>
      </c>
      <c r="G14" s="38">
        <f>IF(H14=0,"",RANK(H14,$H$4:$H$49,0))</f>
        <v>11</v>
      </c>
      <c r="H14" s="7">
        <f>SUM(LARGE(J14:T14,{1;2;3;4;5;6;7;8}))</f>
        <v>48</v>
      </c>
      <c r="I14" s="9">
        <f>COUNTIF(J14:T14,"&gt;0")</f>
        <v>1</v>
      </c>
      <c r="J14" s="6">
        <f>W14</f>
        <v>0</v>
      </c>
      <c r="K14" s="7">
        <f>Z14</f>
        <v>0</v>
      </c>
      <c r="L14" s="6">
        <f>AC14</f>
        <v>0</v>
      </c>
      <c r="M14" s="7">
        <f>AF14</f>
        <v>0</v>
      </c>
      <c r="N14" s="30">
        <f>AI14</f>
        <v>0</v>
      </c>
      <c r="O14" s="31">
        <f>AL14</f>
        <v>0</v>
      </c>
      <c r="P14" s="8">
        <f>AO14</f>
        <v>48</v>
      </c>
      <c r="Q14" s="6">
        <f>AR14</f>
        <v>0</v>
      </c>
      <c r="R14" s="7">
        <f>AU14</f>
        <v>0</v>
      </c>
      <c r="S14" s="6">
        <f>AX14</f>
        <v>0</v>
      </c>
      <c r="T14" s="7">
        <f>BA14</f>
        <v>0</v>
      </c>
      <c r="U14" s="32">
        <v>0</v>
      </c>
      <c r="V14" s="38">
        <f>IF(U14&lt;=0,51,RANK(U14,$U$4:$U$49,0))</f>
        <v>51</v>
      </c>
      <c r="W14" s="7">
        <f>VLOOKUP(V14,Punktezuordnung!$A$2:$B$52,2,FALSE())</f>
        <v>0</v>
      </c>
      <c r="X14" s="33">
        <v>0</v>
      </c>
      <c r="Y14" s="38">
        <f>IF(X14&lt;=0,51,RANK(X14,$X$4:$X$48,0))</f>
        <v>51</v>
      </c>
      <c r="Z14" s="7">
        <f>VLOOKUP(Y14,Punktezuordnung!$A$2:$B$52,2,FALSE())</f>
        <v>0</v>
      </c>
      <c r="AA14" s="34">
        <v>100</v>
      </c>
      <c r="AB14" s="38">
        <f>IF(AA14&gt;=100,51,RANK(AA14,$AA$4:$AA$49,1))</f>
        <v>51</v>
      </c>
      <c r="AC14" s="7">
        <f>VLOOKUP(AB14,Punktezuordnung!$A$2:$B$52,2,FALSE())</f>
        <v>0</v>
      </c>
      <c r="AD14" s="35">
        <v>0</v>
      </c>
      <c r="AE14" s="38">
        <f>IF(AD14&lt;=0,51,RANK(AD14,$AD$4:$AD$49,0))</f>
        <v>51</v>
      </c>
      <c r="AF14" s="7">
        <f>VLOOKUP(AE14,Punktezuordnung!$A$2:$B$52,2,FALSE())</f>
        <v>0</v>
      </c>
      <c r="AG14" s="36">
        <v>0</v>
      </c>
      <c r="AH14" s="38">
        <f>IF(AG14&lt;=0,51,RANK(AG14,$AG$4:$AG$49,0))</f>
        <v>51</v>
      </c>
      <c r="AI14" s="7">
        <f>VLOOKUP(AH14,Punktezuordnung!$A$2:$B$52,2,FALSE())</f>
        <v>0</v>
      </c>
      <c r="AJ14" s="36">
        <v>0</v>
      </c>
      <c r="AK14" s="38">
        <f>IF(AJ14&lt;=0,51,RANK(AJ14,$AJ$4:$AJ$49,0))</f>
        <v>51</v>
      </c>
      <c r="AL14" s="7">
        <f>VLOOKUP(AK14,Punktezuordnung!$A$2:$B$52,2,FALSE())</f>
        <v>0</v>
      </c>
      <c r="AM14" s="87">
        <f>VLOOKUP(C14,NIA_Cross!$C$2:$I$142,7,FALSE)</f>
        <v>0.30902777777777779</v>
      </c>
      <c r="AN14" s="26">
        <f>IF(AM14=100,51,RANK(AM14,$AM$4:$AM$49,1))</f>
        <v>3</v>
      </c>
      <c r="AO14" s="7">
        <f>VLOOKUP(AN14,Punktezuordnung!$A$2:$B$52,2,FALSE())</f>
        <v>48</v>
      </c>
      <c r="AP14" s="92">
        <v>100</v>
      </c>
      <c r="AQ14" s="38">
        <f>IF(AP14&gt;=100,51,RANK(AP14,$AP$4:$AP$49,1))</f>
        <v>51</v>
      </c>
      <c r="AR14" s="7">
        <f>VLOOKUP(AQ14,Punktezuordnung!$A$2:$B$52,2,FALSE())</f>
        <v>0</v>
      </c>
      <c r="AS14" s="37">
        <v>0</v>
      </c>
      <c r="AT14" s="38">
        <f>IF(AS14&lt;=0,51,RANK(AS14,$AS$4:$AS$49,0))</f>
        <v>51</v>
      </c>
      <c r="AU14" s="7">
        <f>VLOOKUP(AT14,Punktezuordnung!$A$2:$B$52,2,FALSE())</f>
        <v>0</v>
      </c>
      <c r="AV14" s="37">
        <v>100</v>
      </c>
      <c r="AW14" s="38">
        <f>IF(AV14&gt;=100,51,RANK(AV14,$AV$4:$AV$49,1))</f>
        <v>51</v>
      </c>
      <c r="AX14" s="7">
        <f>VLOOKUP(AW14,Punktezuordnung!$A$2:$B$52,2,FALSE())</f>
        <v>0</v>
      </c>
      <c r="AY14" s="93">
        <v>0</v>
      </c>
      <c r="AZ14" s="38">
        <f>IF(AY14&lt;=0,51,RANK(AY14,$AY$4:$AY$49,0))</f>
        <v>51</v>
      </c>
      <c r="BA14" s="40">
        <f>VLOOKUP(AZ14,Punktezuordnung!$A$2:$B$52,2,FALSE())</f>
        <v>0</v>
      </c>
    </row>
    <row r="15" spans="1:53" x14ac:dyDescent="0.25">
      <c r="A15" s="25" t="s">
        <v>290</v>
      </c>
      <c r="B15" s="25" t="s">
        <v>197</v>
      </c>
      <c r="C15" s="25" t="str">
        <f>A15&amp;" "&amp;B15</f>
        <v>Felix Schmidt</v>
      </c>
      <c r="D15" s="25" t="s">
        <v>35</v>
      </c>
      <c r="E15" s="25">
        <v>2013</v>
      </c>
      <c r="F15" s="25" t="s">
        <v>291</v>
      </c>
      <c r="G15" s="38">
        <f>IF(H15=0,"",RANK(H15,$H$4:$H$49,0))</f>
        <v>12</v>
      </c>
      <c r="H15" s="7">
        <f>SUM(LARGE(J15:T15,{1;2;3;4;5;6;7;8}))</f>
        <v>45</v>
      </c>
      <c r="I15" s="9">
        <f>COUNTIF(J15:T15,"&gt;0")</f>
        <v>1</v>
      </c>
      <c r="J15" s="6">
        <f>W15</f>
        <v>0</v>
      </c>
      <c r="K15" s="7">
        <f>Z15</f>
        <v>0</v>
      </c>
      <c r="L15" s="6">
        <f>AC15</f>
        <v>0</v>
      </c>
      <c r="M15" s="7">
        <f>AF15</f>
        <v>0</v>
      </c>
      <c r="N15" s="30">
        <f>AI15</f>
        <v>0</v>
      </c>
      <c r="O15" s="31">
        <f>AL15</f>
        <v>0</v>
      </c>
      <c r="P15" s="8">
        <f>AO15</f>
        <v>45</v>
      </c>
      <c r="Q15" s="6">
        <f>AR15</f>
        <v>0</v>
      </c>
      <c r="R15" s="7">
        <f>AU15</f>
        <v>0</v>
      </c>
      <c r="S15" s="6">
        <f>AX15</f>
        <v>0</v>
      </c>
      <c r="T15" s="7">
        <f>BA15</f>
        <v>0</v>
      </c>
      <c r="U15" s="32">
        <v>0</v>
      </c>
      <c r="V15" s="38">
        <f>IF(U15&lt;=0,51,RANK(U15,$U$4:$U$49,0))</f>
        <v>51</v>
      </c>
      <c r="W15" s="7">
        <f>VLOOKUP(V15,Punktezuordnung!$A$2:$B$52,2,FALSE())</f>
        <v>0</v>
      </c>
      <c r="X15" s="33">
        <v>0</v>
      </c>
      <c r="Y15" s="38">
        <f>IF(X15&lt;=0,51,RANK(X15,$X$4:$X$48,0))</f>
        <v>51</v>
      </c>
      <c r="Z15" s="7">
        <f>VLOOKUP(Y15,Punktezuordnung!$A$2:$B$52,2,FALSE())</f>
        <v>0</v>
      </c>
      <c r="AA15" s="34">
        <v>100</v>
      </c>
      <c r="AB15" s="38">
        <f>IF(AA15&gt;=100,51,RANK(AA15,$AA$4:$AA$49,1))</f>
        <v>51</v>
      </c>
      <c r="AC15" s="7">
        <f>VLOOKUP(AB15,Punktezuordnung!$A$2:$B$52,2,FALSE())</f>
        <v>0</v>
      </c>
      <c r="AD15" s="35">
        <v>0</v>
      </c>
      <c r="AE15" s="38">
        <f>IF(AD15&lt;=0,51,RANK(AD15,$AD$4:$AD$49,0))</f>
        <v>51</v>
      </c>
      <c r="AF15" s="7">
        <f>VLOOKUP(AE15,Punktezuordnung!$A$2:$B$52,2,FALSE())</f>
        <v>0</v>
      </c>
      <c r="AG15" s="36">
        <v>0</v>
      </c>
      <c r="AH15" s="38">
        <f>IF(AG15&lt;=0,51,RANK(AG15,$AG$4:$AG$49,0))</f>
        <v>51</v>
      </c>
      <c r="AI15" s="7">
        <f>VLOOKUP(AH15,Punktezuordnung!$A$2:$B$52,2,FALSE())</f>
        <v>0</v>
      </c>
      <c r="AJ15" s="36">
        <v>0</v>
      </c>
      <c r="AK15" s="38">
        <f>IF(AJ15&lt;=0,51,RANK(AJ15,$AJ$4:$AJ$49,0))</f>
        <v>51</v>
      </c>
      <c r="AL15" s="7">
        <f>VLOOKUP(AK15,Punktezuordnung!$A$2:$B$52,2,FALSE())</f>
        <v>0</v>
      </c>
      <c r="AM15" s="87">
        <f>VLOOKUP(C15,NIA_Cross!$C$2:$I$142,7,FALSE)</f>
        <v>0.31597222222222221</v>
      </c>
      <c r="AN15" s="26">
        <f>IF(AM15=100,51,RANK(AM15,$AM$4:$AM$49,1))</f>
        <v>6</v>
      </c>
      <c r="AO15" s="7">
        <f>VLOOKUP(AN15,Punktezuordnung!$A$2:$B$52,2,FALSE())</f>
        <v>45</v>
      </c>
      <c r="AP15" s="92">
        <v>100</v>
      </c>
      <c r="AQ15" s="38">
        <f>IF(AP15&gt;=100,51,RANK(AP15,$AP$4:$AP$49,1))</f>
        <v>51</v>
      </c>
      <c r="AR15" s="7">
        <f>VLOOKUP(AQ15,Punktezuordnung!$A$2:$B$52,2,FALSE())</f>
        <v>0</v>
      </c>
      <c r="AS15" s="37">
        <v>0</v>
      </c>
      <c r="AT15" s="38">
        <f>IF(AS15&lt;=0,51,RANK(AS15,$AS$4:$AS$49,0))</f>
        <v>51</v>
      </c>
      <c r="AU15" s="7">
        <f>VLOOKUP(AT15,Punktezuordnung!$A$2:$B$52,2,FALSE())</f>
        <v>0</v>
      </c>
      <c r="AV15" s="37">
        <v>100</v>
      </c>
      <c r="AW15" s="38">
        <f>IF(AV15&gt;=100,51,RANK(AV15,$AV$4:$AV$49,1))</f>
        <v>51</v>
      </c>
      <c r="AX15" s="7">
        <f>VLOOKUP(AW15,Punktezuordnung!$A$2:$B$52,2,FALSE())</f>
        <v>0</v>
      </c>
      <c r="AY15" s="93">
        <v>0</v>
      </c>
      <c r="AZ15" s="38">
        <f>IF(AY15&lt;=0,51,RANK(AY15,$AY$4:$AY$49,0))</f>
        <v>51</v>
      </c>
      <c r="BA15" s="40">
        <f>VLOOKUP(AZ15,Punktezuordnung!$A$2:$B$52,2,FALSE())</f>
        <v>0</v>
      </c>
    </row>
    <row r="16" spans="1:53" x14ac:dyDescent="0.25">
      <c r="A16" s="25" t="s">
        <v>286</v>
      </c>
      <c r="B16" s="25" t="s">
        <v>287</v>
      </c>
      <c r="C16" s="44" t="str">
        <f>A16&amp;" "&amp;B16</f>
        <v>Michel Krümberg</v>
      </c>
      <c r="D16" s="25" t="s">
        <v>35</v>
      </c>
      <c r="E16" s="25">
        <v>2013</v>
      </c>
      <c r="F16" s="25" t="s">
        <v>41</v>
      </c>
      <c r="G16" s="38">
        <f>IF(H16=0,"",RANK(H16,$H$4:$H$49,0))</f>
        <v>13</v>
      </c>
      <c r="H16" s="7">
        <f>SUM(LARGE(J16:T16,{1;2;3;4;5;6;7;8}))</f>
        <v>43</v>
      </c>
      <c r="I16" s="9">
        <f>COUNTIF(J16:T16,"&gt;0")</f>
        <v>1</v>
      </c>
      <c r="J16" s="6">
        <f>W16</f>
        <v>0</v>
      </c>
      <c r="K16" s="7">
        <f>Z16</f>
        <v>0</v>
      </c>
      <c r="L16" s="6">
        <f>AC16</f>
        <v>0</v>
      </c>
      <c r="M16" s="7">
        <f>AF16</f>
        <v>0</v>
      </c>
      <c r="N16" s="30">
        <f>AI16</f>
        <v>0</v>
      </c>
      <c r="O16" s="31">
        <f>AL16</f>
        <v>0</v>
      </c>
      <c r="P16" s="8">
        <f>AO16</f>
        <v>43</v>
      </c>
      <c r="Q16" s="6">
        <f>AR16</f>
        <v>0</v>
      </c>
      <c r="R16" s="7">
        <f>AU16</f>
        <v>0</v>
      </c>
      <c r="S16" s="6">
        <f>AX16</f>
        <v>0</v>
      </c>
      <c r="T16" s="7">
        <f>BA16</f>
        <v>0</v>
      </c>
      <c r="U16" s="32">
        <v>0</v>
      </c>
      <c r="V16" s="38">
        <f>IF(U16&lt;=0,51,RANK(U16,$U$4:$U$49,0))</f>
        <v>51</v>
      </c>
      <c r="W16" s="7">
        <f>VLOOKUP(V16,Punktezuordnung!$A$2:$B$52,2,FALSE())</f>
        <v>0</v>
      </c>
      <c r="X16" s="33">
        <v>0</v>
      </c>
      <c r="Y16" s="38">
        <f>IF(X16&lt;=0,51,RANK(X16,$X$4:$X$48,0))</f>
        <v>51</v>
      </c>
      <c r="Z16" s="7">
        <f>VLOOKUP(Y16,Punktezuordnung!$A$2:$B$52,2,FALSE())</f>
        <v>0</v>
      </c>
      <c r="AA16" s="34">
        <v>100</v>
      </c>
      <c r="AB16" s="38">
        <f>IF(AA16&gt;=100,51,RANK(AA16,$AA$4:$AA$49,1))</f>
        <v>51</v>
      </c>
      <c r="AC16" s="7">
        <f>VLOOKUP(AB16,Punktezuordnung!$A$2:$B$52,2,FALSE())</f>
        <v>0</v>
      </c>
      <c r="AD16" s="35">
        <v>0</v>
      </c>
      <c r="AE16" s="38">
        <f>IF(AD16&lt;=0,51,RANK(AD16,$AD$4:$AD$49,0))</f>
        <v>51</v>
      </c>
      <c r="AF16" s="7">
        <f>VLOOKUP(AE16,Punktezuordnung!$A$2:$B$52,2,FALSE())</f>
        <v>0</v>
      </c>
      <c r="AG16" s="36">
        <v>0</v>
      </c>
      <c r="AH16" s="38">
        <f>IF(AG16&lt;=0,51,RANK(AG16,$AG$4:$AG$49,0))</f>
        <v>51</v>
      </c>
      <c r="AI16" s="7">
        <f>VLOOKUP(AH16,Punktezuordnung!$A$2:$B$52,2,FALSE())</f>
        <v>0</v>
      </c>
      <c r="AJ16" s="36">
        <v>0</v>
      </c>
      <c r="AK16" s="38">
        <f>IF(AJ16&lt;=0,51,RANK(AJ16,$AJ$4:$AJ$49,0))</f>
        <v>51</v>
      </c>
      <c r="AL16" s="7">
        <f>VLOOKUP(AK16,Punktezuordnung!$A$2:$B$52,2,FALSE())</f>
        <v>0</v>
      </c>
      <c r="AM16" s="87">
        <f>VLOOKUP(C16,NIA_Cross!$C$2:$I$142,7,FALSE)</f>
        <v>0.3888888888888889</v>
      </c>
      <c r="AN16" s="26">
        <f>IF(AM16=100,51,RANK(AM16,$AM$4:$AM$49,1))</f>
        <v>8</v>
      </c>
      <c r="AO16" s="7">
        <f>VLOOKUP(AN16,Punktezuordnung!$A$2:$B$52,2,FALSE())</f>
        <v>43</v>
      </c>
      <c r="AP16" s="92">
        <v>100</v>
      </c>
      <c r="AQ16" s="38">
        <f>IF(AP16&gt;=100,51,RANK(AP16,$AP$4:$AP$49,1))</f>
        <v>51</v>
      </c>
      <c r="AR16" s="7">
        <f>VLOOKUP(AQ16,Punktezuordnung!$A$2:$B$52,2,FALSE())</f>
        <v>0</v>
      </c>
      <c r="AS16" s="37">
        <v>0</v>
      </c>
      <c r="AT16" s="38">
        <f>IF(AS16&lt;=0,51,RANK(AS16,$AS$4:$AS$49,0))</f>
        <v>51</v>
      </c>
      <c r="AU16" s="7">
        <f>VLOOKUP(AT16,Punktezuordnung!$A$2:$B$52,2,FALSE())</f>
        <v>0</v>
      </c>
      <c r="AV16" s="37">
        <v>100</v>
      </c>
      <c r="AW16" s="38">
        <f>IF(AV16&gt;=100,51,RANK(AV16,$AV$4:$AV$49,1))</f>
        <v>51</v>
      </c>
      <c r="AX16" s="7">
        <f>VLOOKUP(AW16,Punktezuordnung!$A$2:$B$52,2,FALSE())</f>
        <v>0</v>
      </c>
      <c r="AY16" s="93">
        <v>0</v>
      </c>
      <c r="AZ16" s="38">
        <f>IF(AY16&lt;=0,51,RANK(AY16,$AY$4:$AY$49,0))</f>
        <v>51</v>
      </c>
      <c r="BA16" s="40">
        <f>VLOOKUP(AZ16,Punktezuordnung!$A$2:$B$52,2,FALSE())</f>
        <v>0</v>
      </c>
    </row>
    <row r="17" spans="1:53" x14ac:dyDescent="0.25">
      <c r="A17" s="25"/>
      <c r="B17" s="25"/>
      <c r="C17" s="25"/>
      <c r="D17" s="25"/>
      <c r="E17" s="25"/>
      <c r="F17" s="25"/>
      <c r="G17" s="38" t="str">
        <f t="shared" ref="G16:G32" si="0">IF(H17=0,"",RANK(H17,$H$4:$H$49,0))</f>
        <v/>
      </c>
      <c r="H17" s="7">
        <f>SUM(LARGE(J17:T17,{1;2;3;4;5;6;7;8}))</f>
        <v>0</v>
      </c>
      <c r="I17" s="9">
        <f t="shared" ref="I16:I32" si="1">COUNTIF(J17:T17,"&gt;0")</f>
        <v>0</v>
      </c>
      <c r="J17" s="6">
        <f t="shared" ref="J16:J32" si="2">W17</f>
        <v>0</v>
      </c>
      <c r="K17" s="7">
        <f t="shared" ref="K16:K32" si="3">Z17</f>
        <v>0</v>
      </c>
      <c r="L17" s="6">
        <f t="shared" ref="L16:L32" si="4">AC17</f>
        <v>0</v>
      </c>
      <c r="M17" s="7">
        <f t="shared" ref="M16:M32" si="5">AF17</f>
        <v>0</v>
      </c>
      <c r="N17" s="30">
        <f t="shared" ref="N16:N32" si="6">AI17</f>
        <v>0</v>
      </c>
      <c r="O17" s="31">
        <f t="shared" ref="O16:O32" si="7">AL17</f>
        <v>0</v>
      </c>
      <c r="P17" s="8">
        <f t="shared" ref="P16:P32" si="8">AO17</f>
        <v>0</v>
      </c>
      <c r="Q17" s="6">
        <f t="shared" ref="Q16:Q32" si="9">AR17</f>
        <v>0</v>
      </c>
      <c r="R17" s="7">
        <f t="shared" ref="R16:R32" si="10">AU17</f>
        <v>0</v>
      </c>
      <c r="S17" s="6">
        <f t="shared" ref="S16:S32" si="11">AX17</f>
        <v>0</v>
      </c>
      <c r="T17" s="7">
        <f t="shared" ref="T16:T32" si="12">BA17</f>
        <v>0</v>
      </c>
      <c r="U17" s="32">
        <v>0</v>
      </c>
      <c r="V17" s="38">
        <f t="shared" ref="V16:V32" si="13">IF(U17&lt;=0,51,RANK(U17,$U$4:$U$49,0))</f>
        <v>51</v>
      </c>
      <c r="W17" s="7">
        <f>VLOOKUP(V17,Punktezuordnung!$A$2:$B$52,2,FALSE())</f>
        <v>0</v>
      </c>
      <c r="X17" s="33">
        <v>0</v>
      </c>
      <c r="Y17" s="38">
        <f t="shared" ref="Y16:Y32" si="14">IF(X17&lt;=0,51,RANK(X17,$X$4:$X$48,0))</f>
        <v>51</v>
      </c>
      <c r="Z17" s="7">
        <f>VLOOKUP(Y17,Punktezuordnung!$A$2:$B$52,2,FALSE())</f>
        <v>0</v>
      </c>
      <c r="AA17" s="34">
        <v>100</v>
      </c>
      <c r="AB17" s="38">
        <f t="shared" ref="AB16:AB32" si="15">IF(AA17&gt;=100,51,RANK(AA17,$AA$4:$AA$49,1))</f>
        <v>51</v>
      </c>
      <c r="AC17" s="7">
        <f>VLOOKUP(AB17,Punktezuordnung!$A$2:$B$52,2,FALSE())</f>
        <v>0</v>
      </c>
      <c r="AD17" s="35">
        <v>0</v>
      </c>
      <c r="AE17" s="38">
        <f t="shared" ref="AE16:AE32" si="16">IF(AD17&lt;=0,51,RANK(AD17,$AD$4:$AD$49,0))</f>
        <v>51</v>
      </c>
      <c r="AF17" s="7">
        <f>VLOOKUP(AE17,Punktezuordnung!$A$2:$B$52,2,FALSE())</f>
        <v>0</v>
      </c>
      <c r="AG17" s="36">
        <v>0</v>
      </c>
      <c r="AH17" s="38">
        <f t="shared" ref="AH16:AH32" si="17">IF(AG17&lt;=0,51,RANK(AG17,$AG$4:$AG$49,0))</f>
        <v>51</v>
      </c>
      <c r="AI17" s="7">
        <f>VLOOKUP(AH17,Punktezuordnung!$A$2:$B$52,2,FALSE())</f>
        <v>0</v>
      </c>
      <c r="AJ17" s="36">
        <v>0</v>
      </c>
      <c r="AK17" s="38">
        <f t="shared" ref="AK16:AK32" si="18">IF(AJ17&lt;=0,51,RANK(AJ17,$AJ$4:$AJ$49,0))</f>
        <v>51</v>
      </c>
      <c r="AL17" s="7">
        <f>VLOOKUP(AK17,Punktezuordnung!$A$2:$B$52,2,FALSE())</f>
        <v>0</v>
      </c>
      <c r="AM17" s="90">
        <v>100</v>
      </c>
      <c r="AN17" s="26">
        <f t="shared" ref="AN16:AN32" si="19">IF(AM17=100,51,RANK(AM17,$AM$4:$AM$49,1))</f>
        <v>51</v>
      </c>
      <c r="AO17" s="7">
        <f>VLOOKUP(AN17,Punktezuordnung!$A$2:$B$52,2,FALSE())</f>
        <v>0</v>
      </c>
      <c r="AP17" s="92">
        <v>100</v>
      </c>
      <c r="AQ17" s="38">
        <f t="shared" ref="AQ16:AQ32" si="20">IF(AP17&gt;=100,51,RANK(AP17,$AP$4:$AP$49,1))</f>
        <v>51</v>
      </c>
      <c r="AR17" s="7">
        <f>VLOOKUP(AQ17,Punktezuordnung!$A$2:$B$52,2,FALSE())</f>
        <v>0</v>
      </c>
      <c r="AS17" s="37">
        <v>0</v>
      </c>
      <c r="AT17" s="38">
        <f t="shared" ref="AT16:AT32" si="21">IF(AS17&lt;=0,51,RANK(AS17,$AS$4:$AS$49,0))</f>
        <v>51</v>
      </c>
      <c r="AU17" s="7">
        <f>VLOOKUP(AT17,Punktezuordnung!$A$2:$B$52,2,FALSE())</f>
        <v>0</v>
      </c>
      <c r="AV17" s="37">
        <v>100</v>
      </c>
      <c r="AW17" s="38">
        <f t="shared" ref="AW16:AW32" si="22">IF(AV17&gt;=100,51,RANK(AV17,$AV$4:$AV$49,1))</f>
        <v>51</v>
      </c>
      <c r="AX17" s="7">
        <f>VLOOKUP(AW17,Punktezuordnung!$A$2:$B$52,2,FALSE())</f>
        <v>0</v>
      </c>
      <c r="AY17" s="93">
        <v>0</v>
      </c>
      <c r="AZ17" s="38">
        <f t="shared" ref="AZ16:AZ32" si="23">IF(AY17&lt;=0,51,RANK(AY17,$AY$4:$AY$49,0))</f>
        <v>51</v>
      </c>
      <c r="BA17" s="40">
        <f>VLOOKUP(AZ17,Punktezuordnung!$A$2:$B$52,2,FALSE())</f>
        <v>0</v>
      </c>
    </row>
    <row r="18" spans="1:53" x14ac:dyDescent="0.25">
      <c r="A18" s="25"/>
      <c r="B18" s="25"/>
      <c r="C18" s="25"/>
      <c r="D18" s="25"/>
      <c r="E18" s="25"/>
      <c r="F18" s="25"/>
      <c r="G18" s="38" t="str">
        <f t="shared" si="0"/>
        <v/>
      </c>
      <c r="H18" s="7">
        <f>SUM(LARGE(J18:T18,{1;2;3;4;5;6;7;8}))</f>
        <v>0</v>
      </c>
      <c r="I18" s="9">
        <f t="shared" si="1"/>
        <v>0</v>
      </c>
      <c r="J18" s="6">
        <f t="shared" si="2"/>
        <v>0</v>
      </c>
      <c r="K18" s="7">
        <f t="shared" si="3"/>
        <v>0</v>
      </c>
      <c r="L18" s="6">
        <f t="shared" si="4"/>
        <v>0</v>
      </c>
      <c r="M18" s="7">
        <f t="shared" si="5"/>
        <v>0</v>
      </c>
      <c r="N18" s="30">
        <f t="shared" si="6"/>
        <v>0</v>
      </c>
      <c r="O18" s="31">
        <f t="shared" si="7"/>
        <v>0</v>
      </c>
      <c r="P18" s="8">
        <f t="shared" si="8"/>
        <v>0</v>
      </c>
      <c r="Q18" s="6">
        <f t="shared" si="9"/>
        <v>0</v>
      </c>
      <c r="R18" s="7">
        <f t="shared" si="10"/>
        <v>0</v>
      </c>
      <c r="S18" s="6">
        <f t="shared" si="11"/>
        <v>0</v>
      </c>
      <c r="T18" s="7">
        <f t="shared" si="12"/>
        <v>0</v>
      </c>
      <c r="U18" s="32">
        <v>0</v>
      </c>
      <c r="V18" s="38">
        <f t="shared" si="13"/>
        <v>51</v>
      </c>
      <c r="W18" s="7">
        <f>VLOOKUP(V18,Punktezuordnung!$A$2:$B$52,2,FALSE())</f>
        <v>0</v>
      </c>
      <c r="X18" s="33">
        <v>0</v>
      </c>
      <c r="Y18" s="38">
        <f t="shared" si="14"/>
        <v>51</v>
      </c>
      <c r="Z18" s="7">
        <f>VLOOKUP(Y18,Punktezuordnung!$A$2:$B$52,2,FALSE())</f>
        <v>0</v>
      </c>
      <c r="AA18" s="34">
        <v>100</v>
      </c>
      <c r="AB18" s="38">
        <f t="shared" si="15"/>
        <v>51</v>
      </c>
      <c r="AC18" s="7">
        <f>VLOOKUP(AB18,Punktezuordnung!$A$2:$B$52,2,FALSE())</f>
        <v>0</v>
      </c>
      <c r="AD18" s="35">
        <v>0</v>
      </c>
      <c r="AE18" s="38">
        <f t="shared" si="16"/>
        <v>51</v>
      </c>
      <c r="AF18" s="7">
        <f>VLOOKUP(AE18,Punktezuordnung!$A$2:$B$52,2,FALSE())</f>
        <v>0</v>
      </c>
      <c r="AG18" s="36">
        <v>0</v>
      </c>
      <c r="AH18" s="38">
        <f t="shared" si="17"/>
        <v>51</v>
      </c>
      <c r="AI18" s="7">
        <f>VLOOKUP(AH18,Punktezuordnung!$A$2:$B$52,2,FALSE())</f>
        <v>0</v>
      </c>
      <c r="AJ18" s="36">
        <v>0</v>
      </c>
      <c r="AK18" s="38">
        <f t="shared" si="18"/>
        <v>51</v>
      </c>
      <c r="AL18" s="7">
        <f>VLOOKUP(AK18,Punktezuordnung!$A$2:$B$52,2,FALSE())</f>
        <v>0</v>
      </c>
      <c r="AM18" s="90">
        <v>100</v>
      </c>
      <c r="AN18" s="26">
        <f t="shared" si="19"/>
        <v>51</v>
      </c>
      <c r="AO18" s="7">
        <f>VLOOKUP(AN18,Punktezuordnung!$A$2:$B$52,2,FALSE())</f>
        <v>0</v>
      </c>
      <c r="AP18" s="92">
        <v>100</v>
      </c>
      <c r="AQ18" s="38">
        <f t="shared" si="20"/>
        <v>51</v>
      </c>
      <c r="AR18" s="7">
        <f>VLOOKUP(AQ18,Punktezuordnung!$A$2:$B$52,2,FALSE())</f>
        <v>0</v>
      </c>
      <c r="AS18" s="37">
        <v>0</v>
      </c>
      <c r="AT18" s="38">
        <f t="shared" si="21"/>
        <v>51</v>
      </c>
      <c r="AU18" s="7">
        <f>VLOOKUP(AT18,Punktezuordnung!$A$2:$B$52,2,FALSE())</f>
        <v>0</v>
      </c>
      <c r="AV18" s="37">
        <v>100</v>
      </c>
      <c r="AW18" s="38">
        <f t="shared" si="22"/>
        <v>51</v>
      </c>
      <c r="AX18" s="7">
        <f>VLOOKUP(AW18,Punktezuordnung!$A$2:$B$52,2,FALSE())</f>
        <v>0</v>
      </c>
      <c r="AY18" s="93">
        <v>0</v>
      </c>
      <c r="AZ18" s="38">
        <f t="shared" si="23"/>
        <v>51</v>
      </c>
      <c r="BA18" s="40">
        <f>VLOOKUP(AZ18,Punktezuordnung!$A$2:$B$52,2,FALSE())</f>
        <v>0</v>
      </c>
    </row>
    <row r="19" spans="1:53" x14ac:dyDescent="0.25">
      <c r="A19" s="25"/>
      <c r="B19" s="25"/>
      <c r="C19" s="25"/>
      <c r="D19" s="25"/>
      <c r="E19" s="25"/>
      <c r="F19" s="25"/>
      <c r="G19" s="38" t="str">
        <f t="shared" si="0"/>
        <v/>
      </c>
      <c r="H19" s="7">
        <f>SUM(LARGE(J19:T19,{1;2;3;4;5;6;7;8}))</f>
        <v>0</v>
      </c>
      <c r="I19" s="9">
        <f t="shared" si="1"/>
        <v>0</v>
      </c>
      <c r="J19" s="6">
        <f t="shared" si="2"/>
        <v>0</v>
      </c>
      <c r="K19" s="7">
        <f t="shared" si="3"/>
        <v>0</v>
      </c>
      <c r="L19" s="6">
        <f t="shared" si="4"/>
        <v>0</v>
      </c>
      <c r="M19" s="7">
        <f t="shared" si="5"/>
        <v>0</v>
      </c>
      <c r="N19" s="30">
        <f t="shared" si="6"/>
        <v>0</v>
      </c>
      <c r="O19" s="31">
        <f t="shared" si="7"/>
        <v>0</v>
      </c>
      <c r="P19" s="8">
        <f t="shared" si="8"/>
        <v>0</v>
      </c>
      <c r="Q19" s="6">
        <f t="shared" si="9"/>
        <v>0</v>
      </c>
      <c r="R19" s="7">
        <f t="shared" si="10"/>
        <v>0</v>
      </c>
      <c r="S19" s="6">
        <f t="shared" si="11"/>
        <v>0</v>
      </c>
      <c r="T19" s="7">
        <f t="shared" si="12"/>
        <v>0</v>
      </c>
      <c r="U19" s="32">
        <v>0</v>
      </c>
      <c r="V19" s="38">
        <f t="shared" si="13"/>
        <v>51</v>
      </c>
      <c r="W19" s="7">
        <f>VLOOKUP(V19,Punktezuordnung!$A$2:$B$52,2,FALSE())</f>
        <v>0</v>
      </c>
      <c r="X19" s="33">
        <v>0</v>
      </c>
      <c r="Y19" s="38">
        <f t="shared" si="14"/>
        <v>51</v>
      </c>
      <c r="Z19" s="7">
        <f>VLOOKUP(Y19,Punktezuordnung!$A$2:$B$52,2,FALSE())</f>
        <v>0</v>
      </c>
      <c r="AA19" s="34">
        <v>100</v>
      </c>
      <c r="AB19" s="38">
        <f t="shared" si="15"/>
        <v>51</v>
      </c>
      <c r="AC19" s="7">
        <f>VLOOKUP(AB19,Punktezuordnung!$A$2:$B$52,2,FALSE())</f>
        <v>0</v>
      </c>
      <c r="AD19" s="35">
        <v>0</v>
      </c>
      <c r="AE19" s="38">
        <f t="shared" si="16"/>
        <v>51</v>
      </c>
      <c r="AF19" s="7">
        <f>VLOOKUP(AE19,Punktezuordnung!$A$2:$B$52,2,FALSE())</f>
        <v>0</v>
      </c>
      <c r="AG19" s="36">
        <v>0</v>
      </c>
      <c r="AH19" s="38">
        <f t="shared" si="17"/>
        <v>51</v>
      </c>
      <c r="AI19" s="7">
        <f>VLOOKUP(AH19,Punktezuordnung!$A$2:$B$52,2,FALSE())</f>
        <v>0</v>
      </c>
      <c r="AJ19" s="36">
        <v>0</v>
      </c>
      <c r="AK19" s="38">
        <f t="shared" si="18"/>
        <v>51</v>
      </c>
      <c r="AL19" s="7">
        <f>VLOOKUP(AK19,Punktezuordnung!$A$2:$B$52,2,FALSE())</f>
        <v>0</v>
      </c>
      <c r="AM19" s="90">
        <v>100</v>
      </c>
      <c r="AN19" s="26">
        <f t="shared" si="19"/>
        <v>51</v>
      </c>
      <c r="AO19" s="7">
        <f>VLOOKUP(AN19,Punktezuordnung!$A$2:$B$52,2,FALSE())</f>
        <v>0</v>
      </c>
      <c r="AP19" s="92">
        <v>100</v>
      </c>
      <c r="AQ19" s="38">
        <f t="shared" si="20"/>
        <v>51</v>
      </c>
      <c r="AR19" s="7">
        <f>VLOOKUP(AQ19,Punktezuordnung!$A$2:$B$52,2,FALSE())</f>
        <v>0</v>
      </c>
      <c r="AS19" s="37">
        <v>0</v>
      </c>
      <c r="AT19" s="38">
        <f t="shared" si="21"/>
        <v>51</v>
      </c>
      <c r="AU19" s="7">
        <f>VLOOKUP(AT19,Punktezuordnung!$A$2:$B$52,2,FALSE())</f>
        <v>0</v>
      </c>
      <c r="AV19" s="37">
        <v>100</v>
      </c>
      <c r="AW19" s="38">
        <f t="shared" si="22"/>
        <v>51</v>
      </c>
      <c r="AX19" s="7">
        <f>VLOOKUP(AW19,Punktezuordnung!$A$2:$B$52,2,FALSE())</f>
        <v>0</v>
      </c>
      <c r="AY19" s="93">
        <v>0</v>
      </c>
      <c r="AZ19" s="38">
        <f t="shared" si="23"/>
        <v>51</v>
      </c>
      <c r="BA19" s="40">
        <f>VLOOKUP(AZ19,Punktezuordnung!$A$2:$B$52,2,FALSE())</f>
        <v>0</v>
      </c>
    </row>
    <row r="20" spans="1:53" x14ac:dyDescent="0.25">
      <c r="A20" s="25"/>
      <c r="B20" s="25"/>
      <c r="C20" s="25"/>
      <c r="D20" s="25"/>
      <c r="E20" s="25"/>
      <c r="F20" s="25"/>
      <c r="G20" s="38" t="str">
        <f t="shared" si="0"/>
        <v/>
      </c>
      <c r="H20" s="7">
        <f>SUM(LARGE(J20:T20,{1;2;3;4;5;6;7;8}))</f>
        <v>0</v>
      </c>
      <c r="I20" s="9">
        <f t="shared" si="1"/>
        <v>0</v>
      </c>
      <c r="J20" s="6">
        <f t="shared" si="2"/>
        <v>0</v>
      </c>
      <c r="K20" s="7">
        <f t="shared" si="3"/>
        <v>0</v>
      </c>
      <c r="L20" s="6">
        <f t="shared" si="4"/>
        <v>0</v>
      </c>
      <c r="M20" s="7">
        <f t="shared" si="5"/>
        <v>0</v>
      </c>
      <c r="N20" s="30">
        <f t="shared" si="6"/>
        <v>0</v>
      </c>
      <c r="O20" s="31">
        <f t="shared" si="7"/>
        <v>0</v>
      </c>
      <c r="P20" s="8">
        <f t="shared" si="8"/>
        <v>0</v>
      </c>
      <c r="Q20" s="6">
        <f t="shared" si="9"/>
        <v>0</v>
      </c>
      <c r="R20" s="7">
        <f t="shared" si="10"/>
        <v>0</v>
      </c>
      <c r="S20" s="6">
        <f t="shared" si="11"/>
        <v>0</v>
      </c>
      <c r="T20" s="7">
        <f t="shared" si="12"/>
        <v>0</v>
      </c>
      <c r="U20" s="32">
        <v>0</v>
      </c>
      <c r="V20" s="38">
        <f t="shared" si="13"/>
        <v>51</v>
      </c>
      <c r="W20" s="7">
        <f>VLOOKUP(V20,Punktezuordnung!$A$2:$B$52,2,FALSE())</f>
        <v>0</v>
      </c>
      <c r="X20" s="33">
        <v>0</v>
      </c>
      <c r="Y20" s="38">
        <f t="shared" si="14"/>
        <v>51</v>
      </c>
      <c r="Z20" s="7">
        <f>VLOOKUP(Y20,Punktezuordnung!$A$2:$B$52,2,FALSE())</f>
        <v>0</v>
      </c>
      <c r="AA20" s="34">
        <v>100</v>
      </c>
      <c r="AB20" s="38">
        <f t="shared" si="15"/>
        <v>51</v>
      </c>
      <c r="AC20" s="7">
        <f>VLOOKUP(AB20,Punktezuordnung!$A$2:$B$52,2,FALSE())</f>
        <v>0</v>
      </c>
      <c r="AD20" s="35">
        <v>0</v>
      </c>
      <c r="AE20" s="38">
        <f t="shared" si="16"/>
        <v>51</v>
      </c>
      <c r="AF20" s="7">
        <f>VLOOKUP(AE20,Punktezuordnung!$A$2:$B$52,2,FALSE())</f>
        <v>0</v>
      </c>
      <c r="AG20" s="36">
        <v>0</v>
      </c>
      <c r="AH20" s="38">
        <f t="shared" si="17"/>
        <v>51</v>
      </c>
      <c r="AI20" s="7">
        <f>VLOOKUP(AH20,Punktezuordnung!$A$2:$B$52,2,FALSE())</f>
        <v>0</v>
      </c>
      <c r="AJ20" s="36">
        <v>0</v>
      </c>
      <c r="AK20" s="38">
        <f t="shared" si="18"/>
        <v>51</v>
      </c>
      <c r="AL20" s="7">
        <f>VLOOKUP(AK20,Punktezuordnung!$A$2:$B$52,2,FALSE())</f>
        <v>0</v>
      </c>
      <c r="AM20" s="90">
        <v>100</v>
      </c>
      <c r="AN20" s="26">
        <f t="shared" si="19"/>
        <v>51</v>
      </c>
      <c r="AO20" s="7">
        <f>VLOOKUP(AN20,Punktezuordnung!$A$2:$B$52,2,FALSE())</f>
        <v>0</v>
      </c>
      <c r="AP20" s="92">
        <v>100</v>
      </c>
      <c r="AQ20" s="38">
        <f t="shared" si="20"/>
        <v>51</v>
      </c>
      <c r="AR20" s="7">
        <f>VLOOKUP(AQ20,Punktezuordnung!$A$2:$B$52,2,FALSE())</f>
        <v>0</v>
      </c>
      <c r="AS20" s="37">
        <v>0</v>
      </c>
      <c r="AT20" s="38">
        <f t="shared" si="21"/>
        <v>51</v>
      </c>
      <c r="AU20" s="7">
        <f>VLOOKUP(AT20,Punktezuordnung!$A$2:$B$52,2,FALSE())</f>
        <v>0</v>
      </c>
      <c r="AV20" s="37">
        <v>100</v>
      </c>
      <c r="AW20" s="38">
        <f t="shared" si="22"/>
        <v>51</v>
      </c>
      <c r="AX20" s="7">
        <f>VLOOKUP(AW20,Punktezuordnung!$A$2:$B$52,2,FALSE())</f>
        <v>0</v>
      </c>
      <c r="AY20" s="93">
        <v>0</v>
      </c>
      <c r="AZ20" s="38">
        <f t="shared" si="23"/>
        <v>51</v>
      </c>
      <c r="BA20" s="40">
        <f>VLOOKUP(AZ20,Punktezuordnung!$A$2:$B$52,2,FALSE())</f>
        <v>0</v>
      </c>
    </row>
    <row r="21" spans="1:53" x14ac:dyDescent="0.25">
      <c r="A21" s="25"/>
      <c r="B21" s="25"/>
      <c r="C21" s="25"/>
      <c r="D21" s="25"/>
      <c r="E21" s="25"/>
      <c r="F21" s="25"/>
      <c r="G21" s="38" t="str">
        <f t="shared" si="0"/>
        <v/>
      </c>
      <c r="H21" s="7">
        <f>SUM(LARGE(J21:T21,{1;2;3;4;5;6;7;8}))</f>
        <v>0</v>
      </c>
      <c r="I21" s="9">
        <f t="shared" si="1"/>
        <v>0</v>
      </c>
      <c r="J21" s="6">
        <f t="shared" si="2"/>
        <v>0</v>
      </c>
      <c r="K21" s="7">
        <f t="shared" si="3"/>
        <v>0</v>
      </c>
      <c r="L21" s="6">
        <f t="shared" si="4"/>
        <v>0</v>
      </c>
      <c r="M21" s="7">
        <f t="shared" si="5"/>
        <v>0</v>
      </c>
      <c r="N21" s="30">
        <f t="shared" si="6"/>
        <v>0</v>
      </c>
      <c r="O21" s="31">
        <f t="shared" si="7"/>
        <v>0</v>
      </c>
      <c r="P21" s="8">
        <f t="shared" si="8"/>
        <v>0</v>
      </c>
      <c r="Q21" s="6">
        <f t="shared" si="9"/>
        <v>0</v>
      </c>
      <c r="R21" s="7">
        <f t="shared" si="10"/>
        <v>0</v>
      </c>
      <c r="S21" s="6">
        <f t="shared" si="11"/>
        <v>0</v>
      </c>
      <c r="T21" s="7">
        <f t="shared" si="12"/>
        <v>0</v>
      </c>
      <c r="U21" s="32">
        <v>0</v>
      </c>
      <c r="V21" s="38">
        <f t="shared" si="13"/>
        <v>51</v>
      </c>
      <c r="W21" s="7">
        <f>VLOOKUP(V21,Punktezuordnung!$A$2:$B$52,2,FALSE())</f>
        <v>0</v>
      </c>
      <c r="X21" s="33">
        <v>0</v>
      </c>
      <c r="Y21" s="38">
        <f t="shared" si="14"/>
        <v>51</v>
      </c>
      <c r="Z21" s="7">
        <f>VLOOKUP(Y21,Punktezuordnung!$A$2:$B$52,2,FALSE())</f>
        <v>0</v>
      </c>
      <c r="AA21" s="34">
        <v>100</v>
      </c>
      <c r="AB21" s="38">
        <f t="shared" si="15"/>
        <v>51</v>
      </c>
      <c r="AC21" s="7">
        <f>VLOOKUP(AB21,Punktezuordnung!$A$2:$B$52,2,FALSE())</f>
        <v>0</v>
      </c>
      <c r="AD21" s="35">
        <v>0</v>
      </c>
      <c r="AE21" s="38">
        <f t="shared" si="16"/>
        <v>51</v>
      </c>
      <c r="AF21" s="7">
        <f>VLOOKUP(AE21,Punktezuordnung!$A$2:$B$52,2,FALSE())</f>
        <v>0</v>
      </c>
      <c r="AG21" s="36">
        <v>0</v>
      </c>
      <c r="AH21" s="38">
        <f t="shared" si="17"/>
        <v>51</v>
      </c>
      <c r="AI21" s="7">
        <f>VLOOKUP(AH21,Punktezuordnung!$A$2:$B$52,2,FALSE())</f>
        <v>0</v>
      </c>
      <c r="AJ21" s="36">
        <v>0</v>
      </c>
      <c r="AK21" s="38">
        <f t="shared" si="18"/>
        <v>51</v>
      </c>
      <c r="AL21" s="7">
        <f>VLOOKUP(AK21,Punktezuordnung!$A$2:$B$52,2,FALSE())</f>
        <v>0</v>
      </c>
      <c r="AM21" s="90">
        <v>100</v>
      </c>
      <c r="AN21" s="26">
        <f t="shared" si="19"/>
        <v>51</v>
      </c>
      <c r="AO21" s="7">
        <f>VLOOKUP(AN21,Punktezuordnung!$A$2:$B$52,2,FALSE())</f>
        <v>0</v>
      </c>
      <c r="AP21" s="92">
        <v>100</v>
      </c>
      <c r="AQ21" s="38">
        <f t="shared" si="20"/>
        <v>51</v>
      </c>
      <c r="AR21" s="7">
        <f>VLOOKUP(AQ21,Punktezuordnung!$A$2:$B$52,2,FALSE())</f>
        <v>0</v>
      </c>
      <c r="AS21" s="37">
        <v>0</v>
      </c>
      <c r="AT21" s="38">
        <f t="shared" si="21"/>
        <v>51</v>
      </c>
      <c r="AU21" s="7">
        <f>VLOOKUP(AT21,Punktezuordnung!$A$2:$B$52,2,FALSE())</f>
        <v>0</v>
      </c>
      <c r="AV21" s="37">
        <v>100</v>
      </c>
      <c r="AW21" s="38">
        <f t="shared" si="22"/>
        <v>51</v>
      </c>
      <c r="AX21" s="7">
        <f>VLOOKUP(AW21,Punktezuordnung!$A$2:$B$52,2,FALSE())</f>
        <v>0</v>
      </c>
      <c r="AY21" s="93">
        <v>0</v>
      </c>
      <c r="AZ21" s="38">
        <f t="shared" si="23"/>
        <v>51</v>
      </c>
      <c r="BA21" s="40">
        <f>VLOOKUP(AZ21,Punktezuordnung!$A$2:$B$52,2,FALSE())</f>
        <v>0</v>
      </c>
    </row>
    <row r="22" spans="1:53" x14ac:dyDescent="0.25">
      <c r="A22" s="25"/>
      <c r="B22" s="25"/>
      <c r="C22" s="25"/>
      <c r="D22" s="25"/>
      <c r="E22" s="25"/>
      <c r="F22" s="25"/>
      <c r="G22" s="38" t="str">
        <f t="shared" si="0"/>
        <v/>
      </c>
      <c r="H22" s="7">
        <f>SUM(LARGE(J22:T22,{1;2;3;4;5;6;7;8}))</f>
        <v>0</v>
      </c>
      <c r="I22" s="9">
        <f t="shared" si="1"/>
        <v>0</v>
      </c>
      <c r="J22" s="6">
        <f t="shared" si="2"/>
        <v>0</v>
      </c>
      <c r="K22" s="7">
        <f t="shared" si="3"/>
        <v>0</v>
      </c>
      <c r="L22" s="6">
        <f t="shared" si="4"/>
        <v>0</v>
      </c>
      <c r="M22" s="7">
        <f t="shared" si="5"/>
        <v>0</v>
      </c>
      <c r="N22" s="30">
        <f t="shared" si="6"/>
        <v>0</v>
      </c>
      <c r="O22" s="31">
        <f t="shared" si="7"/>
        <v>0</v>
      </c>
      <c r="P22" s="8">
        <f t="shared" si="8"/>
        <v>0</v>
      </c>
      <c r="Q22" s="6">
        <f t="shared" si="9"/>
        <v>0</v>
      </c>
      <c r="R22" s="7">
        <f t="shared" si="10"/>
        <v>0</v>
      </c>
      <c r="S22" s="6">
        <f t="shared" si="11"/>
        <v>0</v>
      </c>
      <c r="T22" s="7">
        <f t="shared" si="12"/>
        <v>0</v>
      </c>
      <c r="U22" s="32">
        <v>0</v>
      </c>
      <c r="V22" s="38">
        <f t="shared" si="13"/>
        <v>51</v>
      </c>
      <c r="W22" s="7">
        <f>VLOOKUP(V22,Punktezuordnung!$A$2:$B$52,2,FALSE())</f>
        <v>0</v>
      </c>
      <c r="X22" s="33">
        <v>0</v>
      </c>
      <c r="Y22" s="38">
        <f t="shared" si="14"/>
        <v>51</v>
      </c>
      <c r="Z22" s="7">
        <f>VLOOKUP(Y22,Punktezuordnung!$A$2:$B$52,2,FALSE())</f>
        <v>0</v>
      </c>
      <c r="AA22" s="34">
        <v>100</v>
      </c>
      <c r="AB22" s="38">
        <f t="shared" si="15"/>
        <v>51</v>
      </c>
      <c r="AC22" s="7">
        <f>VLOOKUP(AB22,Punktezuordnung!$A$2:$B$52,2,FALSE())</f>
        <v>0</v>
      </c>
      <c r="AD22" s="35">
        <v>0</v>
      </c>
      <c r="AE22" s="38">
        <f t="shared" si="16"/>
        <v>51</v>
      </c>
      <c r="AF22" s="7">
        <f>VLOOKUP(AE22,Punktezuordnung!$A$2:$B$52,2,FALSE())</f>
        <v>0</v>
      </c>
      <c r="AG22" s="36">
        <v>0</v>
      </c>
      <c r="AH22" s="38">
        <f t="shared" si="17"/>
        <v>51</v>
      </c>
      <c r="AI22" s="7">
        <f>VLOOKUP(AH22,Punktezuordnung!$A$2:$B$52,2,FALSE())</f>
        <v>0</v>
      </c>
      <c r="AJ22" s="36">
        <v>0</v>
      </c>
      <c r="AK22" s="38">
        <f t="shared" si="18"/>
        <v>51</v>
      </c>
      <c r="AL22" s="7">
        <f>VLOOKUP(AK22,Punktezuordnung!$A$2:$B$52,2,FALSE())</f>
        <v>0</v>
      </c>
      <c r="AM22" s="90">
        <v>100</v>
      </c>
      <c r="AN22" s="26">
        <f t="shared" si="19"/>
        <v>51</v>
      </c>
      <c r="AO22" s="7">
        <f>VLOOKUP(AN22,Punktezuordnung!$A$2:$B$52,2,FALSE())</f>
        <v>0</v>
      </c>
      <c r="AP22" s="92">
        <v>100</v>
      </c>
      <c r="AQ22" s="38">
        <f t="shared" si="20"/>
        <v>51</v>
      </c>
      <c r="AR22" s="7">
        <f>VLOOKUP(AQ22,Punktezuordnung!$A$2:$B$52,2,FALSE())</f>
        <v>0</v>
      </c>
      <c r="AS22" s="37">
        <v>0</v>
      </c>
      <c r="AT22" s="38">
        <f t="shared" si="21"/>
        <v>51</v>
      </c>
      <c r="AU22" s="7">
        <f>VLOOKUP(AT22,Punktezuordnung!$A$2:$B$52,2,FALSE())</f>
        <v>0</v>
      </c>
      <c r="AV22" s="37">
        <v>100</v>
      </c>
      <c r="AW22" s="38">
        <f t="shared" si="22"/>
        <v>51</v>
      </c>
      <c r="AX22" s="7">
        <f>VLOOKUP(AW22,Punktezuordnung!$A$2:$B$52,2,FALSE())</f>
        <v>0</v>
      </c>
      <c r="AY22" s="93">
        <v>0</v>
      </c>
      <c r="AZ22" s="38">
        <f t="shared" si="23"/>
        <v>51</v>
      </c>
      <c r="BA22" s="40">
        <f>VLOOKUP(AZ22,Punktezuordnung!$A$2:$B$52,2,FALSE())</f>
        <v>0</v>
      </c>
    </row>
    <row r="23" spans="1:53" x14ac:dyDescent="0.25">
      <c r="A23" s="25"/>
      <c r="B23" s="25"/>
      <c r="C23" s="25"/>
      <c r="D23" s="25"/>
      <c r="E23" s="25"/>
      <c r="F23" s="25"/>
      <c r="G23" s="38" t="str">
        <f t="shared" si="0"/>
        <v/>
      </c>
      <c r="H23" s="7">
        <f>SUM(LARGE(J23:T23,{1;2;3;4;5;6;7;8}))</f>
        <v>0</v>
      </c>
      <c r="I23" s="9">
        <f t="shared" si="1"/>
        <v>0</v>
      </c>
      <c r="J23" s="6">
        <f t="shared" si="2"/>
        <v>0</v>
      </c>
      <c r="K23" s="7">
        <f t="shared" si="3"/>
        <v>0</v>
      </c>
      <c r="L23" s="6">
        <f t="shared" si="4"/>
        <v>0</v>
      </c>
      <c r="M23" s="7">
        <f t="shared" si="5"/>
        <v>0</v>
      </c>
      <c r="N23" s="30">
        <f t="shared" si="6"/>
        <v>0</v>
      </c>
      <c r="O23" s="31">
        <f t="shared" si="7"/>
        <v>0</v>
      </c>
      <c r="P23" s="8">
        <f t="shared" si="8"/>
        <v>0</v>
      </c>
      <c r="Q23" s="6">
        <f t="shared" si="9"/>
        <v>0</v>
      </c>
      <c r="R23" s="7">
        <f t="shared" si="10"/>
        <v>0</v>
      </c>
      <c r="S23" s="6">
        <f t="shared" si="11"/>
        <v>0</v>
      </c>
      <c r="T23" s="7">
        <f t="shared" si="12"/>
        <v>0</v>
      </c>
      <c r="U23" s="32">
        <v>0</v>
      </c>
      <c r="V23" s="38">
        <f t="shared" si="13"/>
        <v>51</v>
      </c>
      <c r="W23" s="7">
        <f>VLOOKUP(V23,Punktezuordnung!$A$2:$B$52,2,FALSE())</f>
        <v>0</v>
      </c>
      <c r="X23" s="33">
        <v>0</v>
      </c>
      <c r="Y23" s="38">
        <f t="shared" si="14"/>
        <v>51</v>
      </c>
      <c r="Z23" s="7">
        <f>VLOOKUP(Y23,Punktezuordnung!$A$2:$B$52,2,FALSE())</f>
        <v>0</v>
      </c>
      <c r="AA23" s="34">
        <v>100</v>
      </c>
      <c r="AB23" s="38">
        <f t="shared" si="15"/>
        <v>51</v>
      </c>
      <c r="AC23" s="7">
        <f>VLOOKUP(AB23,Punktezuordnung!$A$2:$B$52,2,FALSE())</f>
        <v>0</v>
      </c>
      <c r="AD23" s="35">
        <v>0</v>
      </c>
      <c r="AE23" s="38">
        <f t="shared" si="16"/>
        <v>51</v>
      </c>
      <c r="AF23" s="7">
        <f>VLOOKUP(AE23,Punktezuordnung!$A$2:$B$52,2,FALSE())</f>
        <v>0</v>
      </c>
      <c r="AG23" s="36">
        <v>0</v>
      </c>
      <c r="AH23" s="38">
        <f t="shared" si="17"/>
        <v>51</v>
      </c>
      <c r="AI23" s="7">
        <f>VLOOKUP(AH23,Punktezuordnung!$A$2:$B$52,2,FALSE())</f>
        <v>0</v>
      </c>
      <c r="AJ23" s="36">
        <v>0</v>
      </c>
      <c r="AK23" s="38">
        <f t="shared" si="18"/>
        <v>51</v>
      </c>
      <c r="AL23" s="7">
        <f>VLOOKUP(AK23,Punktezuordnung!$A$2:$B$52,2,FALSE())</f>
        <v>0</v>
      </c>
      <c r="AM23" s="90">
        <v>100</v>
      </c>
      <c r="AN23" s="26">
        <f t="shared" si="19"/>
        <v>51</v>
      </c>
      <c r="AO23" s="7">
        <f>VLOOKUP(AN23,Punktezuordnung!$A$2:$B$52,2,FALSE())</f>
        <v>0</v>
      </c>
      <c r="AP23" s="92">
        <v>100</v>
      </c>
      <c r="AQ23" s="38">
        <f t="shared" si="20"/>
        <v>51</v>
      </c>
      <c r="AR23" s="7">
        <f>VLOOKUP(AQ23,Punktezuordnung!$A$2:$B$52,2,FALSE())</f>
        <v>0</v>
      </c>
      <c r="AS23" s="37">
        <v>0</v>
      </c>
      <c r="AT23" s="38">
        <f t="shared" si="21"/>
        <v>51</v>
      </c>
      <c r="AU23" s="7">
        <f>VLOOKUP(AT23,Punktezuordnung!$A$2:$B$52,2,FALSE())</f>
        <v>0</v>
      </c>
      <c r="AV23" s="37">
        <v>100</v>
      </c>
      <c r="AW23" s="38">
        <f t="shared" si="22"/>
        <v>51</v>
      </c>
      <c r="AX23" s="7">
        <f>VLOOKUP(AW23,Punktezuordnung!$A$2:$B$52,2,FALSE())</f>
        <v>0</v>
      </c>
      <c r="AY23" s="93">
        <v>0</v>
      </c>
      <c r="AZ23" s="38">
        <f t="shared" si="23"/>
        <v>51</v>
      </c>
      <c r="BA23" s="40">
        <f>VLOOKUP(AZ23,Punktezuordnung!$A$2:$B$52,2,FALSE())</f>
        <v>0</v>
      </c>
    </row>
    <row r="24" spans="1:53" x14ac:dyDescent="0.25">
      <c r="A24" s="25"/>
      <c r="B24" s="25"/>
      <c r="C24" s="25"/>
      <c r="D24" s="25"/>
      <c r="E24" s="25"/>
      <c r="F24" s="25"/>
      <c r="G24" s="38" t="str">
        <f t="shared" si="0"/>
        <v/>
      </c>
      <c r="H24" s="7">
        <f>SUM(LARGE(J24:T24,{1;2;3;4;5;6;7;8}))</f>
        <v>0</v>
      </c>
      <c r="I24" s="9">
        <f t="shared" si="1"/>
        <v>0</v>
      </c>
      <c r="J24" s="6">
        <f t="shared" si="2"/>
        <v>0</v>
      </c>
      <c r="K24" s="7">
        <f t="shared" si="3"/>
        <v>0</v>
      </c>
      <c r="L24" s="6">
        <f t="shared" si="4"/>
        <v>0</v>
      </c>
      <c r="M24" s="7">
        <f t="shared" si="5"/>
        <v>0</v>
      </c>
      <c r="N24" s="30">
        <f t="shared" si="6"/>
        <v>0</v>
      </c>
      <c r="O24" s="31">
        <f t="shared" si="7"/>
        <v>0</v>
      </c>
      <c r="P24" s="8">
        <f t="shared" si="8"/>
        <v>0</v>
      </c>
      <c r="Q24" s="6">
        <f t="shared" si="9"/>
        <v>0</v>
      </c>
      <c r="R24" s="7">
        <f t="shared" si="10"/>
        <v>0</v>
      </c>
      <c r="S24" s="6">
        <f t="shared" si="11"/>
        <v>0</v>
      </c>
      <c r="T24" s="7">
        <f t="shared" si="12"/>
        <v>0</v>
      </c>
      <c r="U24" s="32">
        <v>0</v>
      </c>
      <c r="V24" s="38">
        <f t="shared" si="13"/>
        <v>51</v>
      </c>
      <c r="W24" s="7">
        <f>VLOOKUP(V24,Punktezuordnung!$A$2:$B$52,2,FALSE())</f>
        <v>0</v>
      </c>
      <c r="X24" s="33">
        <v>0</v>
      </c>
      <c r="Y24" s="38">
        <f t="shared" si="14"/>
        <v>51</v>
      </c>
      <c r="Z24" s="7">
        <f>VLOOKUP(Y24,Punktezuordnung!$A$2:$B$52,2,FALSE())</f>
        <v>0</v>
      </c>
      <c r="AA24" s="34">
        <v>100</v>
      </c>
      <c r="AB24" s="38">
        <f t="shared" si="15"/>
        <v>51</v>
      </c>
      <c r="AC24" s="7">
        <f>VLOOKUP(AB24,Punktezuordnung!$A$2:$B$52,2,FALSE())</f>
        <v>0</v>
      </c>
      <c r="AD24" s="35">
        <v>0</v>
      </c>
      <c r="AE24" s="38">
        <f t="shared" si="16"/>
        <v>51</v>
      </c>
      <c r="AF24" s="7">
        <f>VLOOKUP(AE24,Punktezuordnung!$A$2:$B$52,2,FALSE())</f>
        <v>0</v>
      </c>
      <c r="AG24" s="36">
        <v>0</v>
      </c>
      <c r="AH24" s="38">
        <f t="shared" si="17"/>
        <v>51</v>
      </c>
      <c r="AI24" s="7">
        <f>VLOOKUP(AH24,Punktezuordnung!$A$2:$B$52,2,FALSE())</f>
        <v>0</v>
      </c>
      <c r="AJ24" s="36">
        <v>0</v>
      </c>
      <c r="AK24" s="38">
        <f t="shared" si="18"/>
        <v>51</v>
      </c>
      <c r="AL24" s="7">
        <f>VLOOKUP(AK24,Punktezuordnung!$A$2:$B$52,2,FALSE())</f>
        <v>0</v>
      </c>
      <c r="AM24" s="90">
        <v>100</v>
      </c>
      <c r="AN24" s="26">
        <f t="shared" si="19"/>
        <v>51</v>
      </c>
      <c r="AO24" s="7">
        <f>VLOOKUP(AN24,Punktezuordnung!$A$2:$B$52,2,FALSE())</f>
        <v>0</v>
      </c>
      <c r="AP24" s="92">
        <v>100</v>
      </c>
      <c r="AQ24" s="38">
        <f t="shared" si="20"/>
        <v>51</v>
      </c>
      <c r="AR24" s="7">
        <f>VLOOKUP(AQ24,Punktezuordnung!$A$2:$B$52,2,FALSE())</f>
        <v>0</v>
      </c>
      <c r="AS24" s="37">
        <v>0</v>
      </c>
      <c r="AT24" s="38">
        <f t="shared" si="21"/>
        <v>51</v>
      </c>
      <c r="AU24" s="7">
        <f>VLOOKUP(AT24,Punktezuordnung!$A$2:$B$52,2,FALSE())</f>
        <v>0</v>
      </c>
      <c r="AV24" s="37">
        <v>100</v>
      </c>
      <c r="AW24" s="38">
        <f t="shared" si="22"/>
        <v>51</v>
      </c>
      <c r="AX24" s="7">
        <f>VLOOKUP(AW24,Punktezuordnung!$A$2:$B$52,2,FALSE())</f>
        <v>0</v>
      </c>
      <c r="AY24" s="93">
        <v>0</v>
      </c>
      <c r="AZ24" s="38">
        <f t="shared" si="23"/>
        <v>51</v>
      </c>
      <c r="BA24" s="40">
        <f>VLOOKUP(AZ24,Punktezuordnung!$A$2:$B$52,2,FALSE())</f>
        <v>0</v>
      </c>
    </row>
    <row r="25" spans="1:53" x14ac:dyDescent="0.25">
      <c r="A25" s="25"/>
      <c r="B25" s="25"/>
      <c r="C25" s="25"/>
      <c r="D25" s="25"/>
      <c r="E25" s="25"/>
      <c r="F25" s="25"/>
      <c r="G25" s="38" t="str">
        <f t="shared" si="0"/>
        <v/>
      </c>
      <c r="H25" s="7">
        <f>SUM(LARGE(J25:T25,{1;2;3;4;5;6;7;8}))</f>
        <v>0</v>
      </c>
      <c r="I25" s="9">
        <f t="shared" si="1"/>
        <v>0</v>
      </c>
      <c r="J25" s="6">
        <f t="shared" si="2"/>
        <v>0</v>
      </c>
      <c r="K25" s="7">
        <f t="shared" si="3"/>
        <v>0</v>
      </c>
      <c r="L25" s="6">
        <f t="shared" si="4"/>
        <v>0</v>
      </c>
      <c r="M25" s="7">
        <f t="shared" si="5"/>
        <v>0</v>
      </c>
      <c r="N25" s="30">
        <f t="shared" si="6"/>
        <v>0</v>
      </c>
      <c r="O25" s="31">
        <f t="shared" si="7"/>
        <v>0</v>
      </c>
      <c r="P25" s="8">
        <f t="shared" si="8"/>
        <v>0</v>
      </c>
      <c r="Q25" s="6">
        <f t="shared" si="9"/>
        <v>0</v>
      </c>
      <c r="R25" s="7">
        <f t="shared" si="10"/>
        <v>0</v>
      </c>
      <c r="S25" s="6">
        <f t="shared" si="11"/>
        <v>0</v>
      </c>
      <c r="T25" s="7">
        <f t="shared" si="12"/>
        <v>0</v>
      </c>
      <c r="U25" s="32">
        <v>0</v>
      </c>
      <c r="V25" s="38">
        <f t="shared" si="13"/>
        <v>51</v>
      </c>
      <c r="W25" s="7">
        <f>VLOOKUP(V25,Punktezuordnung!$A$2:$B$52,2,FALSE())</f>
        <v>0</v>
      </c>
      <c r="X25" s="33">
        <v>0</v>
      </c>
      <c r="Y25" s="38">
        <f t="shared" si="14"/>
        <v>51</v>
      </c>
      <c r="Z25" s="7">
        <f>VLOOKUP(Y25,Punktezuordnung!$A$2:$B$52,2,FALSE())</f>
        <v>0</v>
      </c>
      <c r="AA25" s="34">
        <v>100</v>
      </c>
      <c r="AB25" s="38">
        <f t="shared" si="15"/>
        <v>51</v>
      </c>
      <c r="AC25" s="7">
        <f>VLOOKUP(AB25,Punktezuordnung!$A$2:$B$52,2,FALSE())</f>
        <v>0</v>
      </c>
      <c r="AD25" s="35">
        <v>0</v>
      </c>
      <c r="AE25" s="38">
        <f t="shared" si="16"/>
        <v>51</v>
      </c>
      <c r="AF25" s="7">
        <f>VLOOKUP(AE25,Punktezuordnung!$A$2:$B$52,2,FALSE())</f>
        <v>0</v>
      </c>
      <c r="AG25" s="36">
        <v>0</v>
      </c>
      <c r="AH25" s="38">
        <f t="shared" si="17"/>
        <v>51</v>
      </c>
      <c r="AI25" s="7">
        <f>VLOOKUP(AH25,Punktezuordnung!$A$2:$B$52,2,FALSE())</f>
        <v>0</v>
      </c>
      <c r="AJ25" s="36">
        <v>0</v>
      </c>
      <c r="AK25" s="38">
        <f t="shared" si="18"/>
        <v>51</v>
      </c>
      <c r="AL25" s="7">
        <f>VLOOKUP(AK25,Punktezuordnung!$A$2:$B$52,2,FALSE())</f>
        <v>0</v>
      </c>
      <c r="AM25" s="90">
        <v>100</v>
      </c>
      <c r="AN25" s="26">
        <f t="shared" si="19"/>
        <v>51</v>
      </c>
      <c r="AO25" s="7">
        <f>VLOOKUP(AN25,Punktezuordnung!$A$2:$B$52,2,FALSE())</f>
        <v>0</v>
      </c>
      <c r="AP25" s="92">
        <v>100</v>
      </c>
      <c r="AQ25" s="38">
        <f t="shared" si="20"/>
        <v>51</v>
      </c>
      <c r="AR25" s="7">
        <f>VLOOKUP(AQ25,Punktezuordnung!$A$2:$B$52,2,FALSE())</f>
        <v>0</v>
      </c>
      <c r="AS25" s="37">
        <v>0</v>
      </c>
      <c r="AT25" s="38">
        <f t="shared" si="21"/>
        <v>51</v>
      </c>
      <c r="AU25" s="7">
        <f>VLOOKUP(AT25,Punktezuordnung!$A$2:$B$52,2,FALSE())</f>
        <v>0</v>
      </c>
      <c r="AV25" s="37">
        <v>100</v>
      </c>
      <c r="AW25" s="38">
        <f t="shared" si="22"/>
        <v>51</v>
      </c>
      <c r="AX25" s="7">
        <f>VLOOKUP(AW25,Punktezuordnung!$A$2:$B$52,2,FALSE())</f>
        <v>0</v>
      </c>
      <c r="AY25" s="93">
        <v>0</v>
      </c>
      <c r="AZ25" s="38">
        <f t="shared" si="23"/>
        <v>51</v>
      </c>
      <c r="BA25" s="40">
        <f>VLOOKUP(AZ25,Punktezuordnung!$A$2:$B$52,2,FALSE())</f>
        <v>0</v>
      </c>
    </row>
    <row r="26" spans="1:53" x14ac:dyDescent="0.25">
      <c r="A26" s="25"/>
      <c r="B26" s="25"/>
      <c r="C26" s="25"/>
      <c r="D26" s="25"/>
      <c r="E26" s="25"/>
      <c r="F26" s="25"/>
      <c r="G26" s="38" t="str">
        <f t="shared" si="0"/>
        <v/>
      </c>
      <c r="H26" s="7">
        <f>SUM(LARGE(J26:T26,{1;2;3;4;5;6;7;8}))</f>
        <v>0</v>
      </c>
      <c r="I26" s="9">
        <f t="shared" si="1"/>
        <v>0</v>
      </c>
      <c r="J26" s="6">
        <f t="shared" si="2"/>
        <v>0</v>
      </c>
      <c r="K26" s="7">
        <f t="shared" si="3"/>
        <v>0</v>
      </c>
      <c r="L26" s="6">
        <f t="shared" si="4"/>
        <v>0</v>
      </c>
      <c r="M26" s="7">
        <f t="shared" si="5"/>
        <v>0</v>
      </c>
      <c r="N26" s="30">
        <f t="shared" si="6"/>
        <v>0</v>
      </c>
      <c r="O26" s="31">
        <f t="shared" si="7"/>
        <v>0</v>
      </c>
      <c r="P26" s="8">
        <f t="shared" si="8"/>
        <v>0</v>
      </c>
      <c r="Q26" s="6">
        <f t="shared" si="9"/>
        <v>0</v>
      </c>
      <c r="R26" s="7">
        <f t="shared" si="10"/>
        <v>0</v>
      </c>
      <c r="S26" s="6">
        <f t="shared" si="11"/>
        <v>0</v>
      </c>
      <c r="T26" s="7">
        <f t="shared" si="12"/>
        <v>0</v>
      </c>
      <c r="U26" s="32">
        <v>0</v>
      </c>
      <c r="V26" s="38">
        <f t="shared" si="13"/>
        <v>51</v>
      </c>
      <c r="W26" s="7">
        <f>VLOOKUP(V26,Punktezuordnung!$A$2:$B$52,2,FALSE())</f>
        <v>0</v>
      </c>
      <c r="X26" s="33">
        <v>0</v>
      </c>
      <c r="Y26" s="38">
        <f t="shared" si="14"/>
        <v>51</v>
      </c>
      <c r="Z26" s="7">
        <f>VLOOKUP(Y26,Punktezuordnung!$A$2:$B$52,2,FALSE())</f>
        <v>0</v>
      </c>
      <c r="AA26" s="34">
        <v>100</v>
      </c>
      <c r="AB26" s="38">
        <f t="shared" si="15"/>
        <v>51</v>
      </c>
      <c r="AC26" s="7">
        <f>VLOOKUP(AB26,Punktezuordnung!$A$2:$B$52,2,FALSE())</f>
        <v>0</v>
      </c>
      <c r="AD26" s="35">
        <v>0</v>
      </c>
      <c r="AE26" s="38">
        <f t="shared" si="16"/>
        <v>51</v>
      </c>
      <c r="AF26" s="7">
        <f>VLOOKUP(AE26,Punktezuordnung!$A$2:$B$52,2,FALSE())</f>
        <v>0</v>
      </c>
      <c r="AG26" s="36">
        <v>0</v>
      </c>
      <c r="AH26" s="38">
        <f t="shared" si="17"/>
        <v>51</v>
      </c>
      <c r="AI26" s="7">
        <f>VLOOKUP(AH26,Punktezuordnung!$A$2:$B$52,2,FALSE())</f>
        <v>0</v>
      </c>
      <c r="AJ26" s="36">
        <v>0</v>
      </c>
      <c r="AK26" s="38">
        <f t="shared" si="18"/>
        <v>51</v>
      </c>
      <c r="AL26" s="7">
        <f>VLOOKUP(AK26,Punktezuordnung!$A$2:$B$52,2,FALSE())</f>
        <v>0</v>
      </c>
      <c r="AM26" s="90">
        <v>100</v>
      </c>
      <c r="AN26" s="26">
        <f t="shared" si="19"/>
        <v>51</v>
      </c>
      <c r="AO26" s="7">
        <f>VLOOKUP(AN26,Punktezuordnung!$A$2:$B$52,2,FALSE())</f>
        <v>0</v>
      </c>
      <c r="AP26" s="92">
        <v>100</v>
      </c>
      <c r="AQ26" s="38">
        <f t="shared" si="20"/>
        <v>51</v>
      </c>
      <c r="AR26" s="7">
        <f>VLOOKUP(AQ26,Punktezuordnung!$A$2:$B$52,2,FALSE())</f>
        <v>0</v>
      </c>
      <c r="AS26" s="37">
        <v>0</v>
      </c>
      <c r="AT26" s="38">
        <f t="shared" si="21"/>
        <v>51</v>
      </c>
      <c r="AU26" s="7">
        <f>VLOOKUP(AT26,Punktezuordnung!$A$2:$B$52,2,FALSE())</f>
        <v>0</v>
      </c>
      <c r="AV26" s="37">
        <v>100</v>
      </c>
      <c r="AW26" s="38">
        <f t="shared" si="22"/>
        <v>51</v>
      </c>
      <c r="AX26" s="7">
        <f>VLOOKUP(AW26,Punktezuordnung!$A$2:$B$52,2,FALSE())</f>
        <v>0</v>
      </c>
      <c r="AY26" s="93">
        <v>0</v>
      </c>
      <c r="AZ26" s="38">
        <f t="shared" si="23"/>
        <v>51</v>
      </c>
      <c r="BA26" s="40">
        <f>VLOOKUP(AZ26,Punktezuordnung!$A$2:$B$52,2,FALSE())</f>
        <v>0</v>
      </c>
    </row>
    <row r="27" spans="1:53" x14ac:dyDescent="0.25">
      <c r="A27" s="25"/>
      <c r="B27" s="25"/>
      <c r="C27" s="25"/>
      <c r="D27" s="25"/>
      <c r="E27" s="25"/>
      <c r="F27" s="25"/>
      <c r="G27" s="38" t="str">
        <f t="shared" si="0"/>
        <v/>
      </c>
      <c r="H27" s="7">
        <f>SUM(LARGE(J27:T27,{1;2;3;4;5;6;7;8}))</f>
        <v>0</v>
      </c>
      <c r="I27" s="9">
        <f t="shared" si="1"/>
        <v>0</v>
      </c>
      <c r="J27" s="6">
        <f t="shared" si="2"/>
        <v>0</v>
      </c>
      <c r="K27" s="7">
        <f t="shared" si="3"/>
        <v>0</v>
      </c>
      <c r="L27" s="6">
        <f t="shared" si="4"/>
        <v>0</v>
      </c>
      <c r="M27" s="7">
        <f t="shared" si="5"/>
        <v>0</v>
      </c>
      <c r="N27" s="30">
        <f t="shared" si="6"/>
        <v>0</v>
      </c>
      <c r="O27" s="31">
        <f t="shared" si="7"/>
        <v>0</v>
      </c>
      <c r="P27" s="8">
        <f t="shared" si="8"/>
        <v>0</v>
      </c>
      <c r="Q27" s="6">
        <f t="shared" si="9"/>
        <v>0</v>
      </c>
      <c r="R27" s="7">
        <f t="shared" si="10"/>
        <v>0</v>
      </c>
      <c r="S27" s="6">
        <f t="shared" si="11"/>
        <v>0</v>
      </c>
      <c r="T27" s="7">
        <f t="shared" si="12"/>
        <v>0</v>
      </c>
      <c r="U27" s="32">
        <v>0</v>
      </c>
      <c r="V27" s="38">
        <f t="shared" si="13"/>
        <v>51</v>
      </c>
      <c r="W27" s="7">
        <f>VLOOKUP(V27,Punktezuordnung!$A$2:$B$52,2,FALSE())</f>
        <v>0</v>
      </c>
      <c r="X27" s="33">
        <v>0</v>
      </c>
      <c r="Y27" s="38">
        <f t="shared" si="14"/>
        <v>51</v>
      </c>
      <c r="Z27" s="7">
        <f>VLOOKUP(Y27,Punktezuordnung!$A$2:$B$52,2,FALSE())</f>
        <v>0</v>
      </c>
      <c r="AA27" s="34">
        <v>100</v>
      </c>
      <c r="AB27" s="38">
        <f t="shared" si="15"/>
        <v>51</v>
      </c>
      <c r="AC27" s="7">
        <f>VLOOKUP(AB27,Punktezuordnung!$A$2:$B$52,2,FALSE())</f>
        <v>0</v>
      </c>
      <c r="AD27" s="35">
        <v>0</v>
      </c>
      <c r="AE27" s="38">
        <f t="shared" si="16"/>
        <v>51</v>
      </c>
      <c r="AF27" s="7">
        <f>VLOOKUP(AE27,Punktezuordnung!$A$2:$B$52,2,FALSE())</f>
        <v>0</v>
      </c>
      <c r="AG27" s="36">
        <v>0</v>
      </c>
      <c r="AH27" s="38">
        <f t="shared" si="17"/>
        <v>51</v>
      </c>
      <c r="AI27" s="7">
        <f>VLOOKUP(AH27,Punktezuordnung!$A$2:$B$52,2,FALSE())</f>
        <v>0</v>
      </c>
      <c r="AJ27" s="36">
        <v>0</v>
      </c>
      <c r="AK27" s="38">
        <f t="shared" si="18"/>
        <v>51</v>
      </c>
      <c r="AL27" s="7">
        <f>VLOOKUP(AK27,Punktezuordnung!$A$2:$B$52,2,FALSE())</f>
        <v>0</v>
      </c>
      <c r="AM27" s="90">
        <v>100</v>
      </c>
      <c r="AN27" s="26">
        <f t="shared" si="19"/>
        <v>51</v>
      </c>
      <c r="AO27" s="7">
        <f>VLOOKUP(AN27,Punktezuordnung!$A$2:$B$52,2,FALSE())</f>
        <v>0</v>
      </c>
      <c r="AP27" s="92">
        <v>100</v>
      </c>
      <c r="AQ27" s="38">
        <f t="shared" si="20"/>
        <v>51</v>
      </c>
      <c r="AR27" s="7">
        <f>VLOOKUP(AQ27,Punktezuordnung!$A$2:$B$52,2,FALSE())</f>
        <v>0</v>
      </c>
      <c r="AS27" s="37">
        <v>0</v>
      </c>
      <c r="AT27" s="38">
        <f t="shared" si="21"/>
        <v>51</v>
      </c>
      <c r="AU27" s="7">
        <f>VLOOKUP(AT27,Punktezuordnung!$A$2:$B$52,2,FALSE())</f>
        <v>0</v>
      </c>
      <c r="AV27" s="37">
        <v>100</v>
      </c>
      <c r="AW27" s="38">
        <f t="shared" si="22"/>
        <v>51</v>
      </c>
      <c r="AX27" s="7">
        <f>VLOOKUP(AW27,Punktezuordnung!$A$2:$B$52,2,FALSE())</f>
        <v>0</v>
      </c>
      <c r="AY27" s="93">
        <v>0</v>
      </c>
      <c r="AZ27" s="38">
        <f t="shared" si="23"/>
        <v>51</v>
      </c>
      <c r="BA27" s="40">
        <f>VLOOKUP(AZ27,Punktezuordnung!$A$2:$B$52,2,FALSE())</f>
        <v>0</v>
      </c>
    </row>
    <row r="28" spans="1:53" x14ac:dyDescent="0.25">
      <c r="A28" s="25"/>
      <c r="B28" s="25"/>
      <c r="C28" s="25"/>
      <c r="D28" s="25"/>
      <c r="E28" s="25"/>
      <c r="F28" s="25"/>
      <c r="G28" s="38" t="str">
        <f t="shared" si="0"/>
        <v/>
      </c>
      <c r="H28" s="7">
        <f>SUM(LARGE(J28:T28,{1;2;3;4;5;6;7;8}))</f>
        <v>0</v>
      </c>
      <c r="I28" s="9">
        <f t="shared" si="1"/>
        <v>0</v>
      </c>
      <c r="J28" s="6">
        <f t="shared" si="2"/>
        <v>0</v>
      </c>
      <c r="K28" s="7">
        <f t="shared" si="3"/>
        <v>0</v>
      </c>
      <c r="L28" s="6">
        <f t="shared" si="4"/>
        <v>0</v>
      </c>
      <c r="M28" s="7">
        <f t="shared" si="5"/>
        <v>0</v>
      </c>
      <c r="N28" s="30">
        <f t="shared" si="6"/>
        <v>0</v>
      </c>
      <c r="O28" s="31">
        <f t="shared" si="7"/>
        <v>0</v>
      </c>
      <c r="P28" s="8">
        <f t="shared" si="8"/>
        <v>0</v>
      </c>
      <c r="Q28" s="6">
        <f t="shared" si="9"/>
        <v>0</v>
      </c>
      <c r="R28" s="7">
        <f t="shared" si="10"/>
        <v>0</v>
      </c>
      <c r="S28" s="6">
        <f t="shared" si="11"/>
        <v>0</v>
      </c>
      <c r="T28" s="7">
        <f t="shared" si="12"/>
        <v>0</v>
      </c>
      <c r="U28" s="32">
        <v>0</v>
      </c>
      <c r="V28" s="38">
        <f t="shared" si="13"/>
        <v>51</v>
      </c>
      <c r="W28" s="7">
        <f>VLOOKUP(V28,Punktezuordnung!$A$2:$B$52,2,FALSE())</f>
        <v>0</v>
      </c>
      <c r="X28" s="33">
        <v>0</v>
      </c>
      <c r="Y28" s="38">
        <f t="shared" si="14"/>
        <v>51</v>
      </c>
      <c r="Z28" s="7">
        <f>VLOOKUP(Y28,Punktezuordnung!$A$2:$B$52,2,FALSE())</f>
        <v>0</v>
      </c>
      <c r="AA28" s="34">
        <v>100</v>
      </c>
      <c r="AB28" s="38">
        <f t="shared" si="15"/>
        <v>51</v>
      </c>
      <c r="AC28" s="7">
        <f>VLOOKUP(AB28,Punktezuordnung!$A$2:$B$52,2,FALSE())</f>
        <v>0</v>
      </c>
      <c r="AD28" s="35">
        <v>0</v>
      </c>
      <c r="AE28" s="38">
        <f t="shared" si="16"/>
        <v>51</v>
      </c>
      <c r="AF28" s="7">
        <f>VLOOKUP(AE28,Punktezuordnung!$A$2:$B$52,2,FALSE())</f>
        <v>0</v>
      </c>
      <c r="AG28" s="36">
        <v>0</v>
      </c>
      <c r="AH28" s="38">
        <f t="shared" si="17"/>
        <v>51</v>
      </c>
      <c r="AI28" s="7">
        <f>VLOOKUP(AH28,Punktezuordnung!$A$2:$B$52,2,FALSE())</f>
        <v>0</v>
      </c>
      <c r="AJ28" s="36">
        <v>0</v>
      </c>
      <c r="AK28" s="38">
        <f t="shared" si="18"/>
        <v>51</v>
      </c>
      <c r="AL28" s="7">
        <f>VLOOKUP(AK28,Punktezuordnung!$A$2:$B$52,2,FALSE())</f>
        <v>0</v>
      </c>
      <c r="AM28" s="90">
        <v>100</v>
      </c>
      <c r="AN28" s="26">
        <f t="shared" si="19"/>
        <v>51</v>
      </c>
      <c r="AO28" s="7">
        <f>VLOOKUP(AN28,Punktezuordnung!$A$2:$B$52,2,FALSE())</f>
        <v>0</v>
      </c>
      <c r="AP28" s="92">
        <v>100</v>
      </c>
      <c r="AQ28" s="38">
        <f t="shared" si="20"/>
        <v>51</v>
      </c>
      <c r="AR28" s="7">
        <f>VLOOKUP(AQ28,Punktezuordnung!$A$2:$B$52,2,FALSE())</f>
        <v>0</v>
      </c>
      <c r="AS28" s="37">
        <v>0</v>
      </c>
      <c r="AT28" s="38">
        <f t="shared" si="21"/>
        <v>51</v>
      </c>
      <c r="AU28" s="7">
        <f>VLOOKUP(AT28,Punktezuordnung!$A$2:$B$52,2,FALSE())</f>
        <v>0</v>
      </c>
      <c r="AV28" s="37">
        <v>100</v>
      </c>
      <c r="AW28" s="38">
        <f t="shared" si="22"/>
        <v>51</v>
      </c>
      <c r="AX28" s="7">
        <f>VLOOKUP(AW28,Punktezuordnung!$A$2:$B$52,2,FALSE())</f>
        <v>0</v>
      </c>
      <c r="AY28" s="93">
        <v>0</v>
      </c>
      <c r="AZ28" s="38">
        <f t="shared" si="23"/>
        <v>51</v>
      </c>
      <c r="BA28" s="40">
        <f>VLOOKUP(AZ28,Punktezuordnung!$A$2:$B$52,2,FALSE())</f>
        <v>0</v>
      </c>
    </row>
    <row r="29" spans="1:53" x14ac:dyDescent="0.25">
      <c r="A29" s="25"/>
      <c r="B29" s="25"/>
      <c r="C29" s="25"/>
      <c r="D29" s="25"/>
      <c r="E29" s="25"/>
      <c r="F29" s="25"/>
      <c r="G29" s="38" t="str">
        <f t="shared" si="0"/>
        <v/>
      </c>
      <c r="H29" s="7">
        <f>SUM(LARGE(J29:T29,{1;2;3;4;5;6;7;8}))</f>
        <v>0</v>
      </c>
      <c r="I29" s="9">
        <f t="shared" si="1"/>
        <v>0</v>
      </c>
      <c r="J29" s="6">
        <f t="shared" si="2"/>
        <v>0</v>
      </c>
      <c r="K29" s="7">
        <f t="shared" si="3"/>
        <v>0</v>
      </c>
      <c r="L29" s="6">
        <f t="shared" si="4"/>
        <v>0</v>
      </c>
      <c r="M29" s="7">
        <f t="shared" si="5"/>
        <v>0</v>
      </c>
      <c r="N29" s="30">
        <f t="shared" si="6"/>
        <v>0</v>
      </c>
      <c r="O29" s="31">
        <f t="shared" si="7"/>
        <v>0</v>
      </c>
      <c r="P29" s="8">
        <f t="shared" si="8"/>
        <v>0</v>
      </c>
      <c r="Q29" s="6">
        <f t="shared" si="9"/>
        <v>0</v>
      </c>
      <c r="R29" s="7">
        <f t="shared" si="10"/>
        <v>0</v>
      </c>
      <c r="S29" s="6">
        <f t="shared" si="11"/>
        <v>0</v>
      </c>
      <c r="T29" s="7">
        <f t="shared" si="12"/>
        <v>0</v>
      </c>
      <c r="U29" s="32">
        <v>0</v>
      </c>
      <c r="V29" s="38">
        <f t="shared" si="13"/>
        <v>51</v>
      </c>
      <c r="W29" s="7">
        <f>VLOOKUP(V29,Punktezuordnung!$A$2:$B$52,2,FALSE())</f>
        <v>0</v>
      </c>
      <c r="X29" s="33">
        <v>0</v>
      </c>
      <c r="Y29" s="38">
        <f t="shared" si="14"/>
        <v>51</v>
      </c>
      <c r="Z29" s="7">
        <f>VLOOKUP(Y29,Punktezuordnung!$A$2:$B$52,2,FALSE())</f>
        <v>0</v>
      </c>
      <c r="AA29" s="34">
        <v>100</v>
      </c>
      <c r="AB29" s="38">
        <f t="shared" si="15"/>
        <v>51</v>
      </c>
      <c r="AC29" s="7">
        <f>VLOOKUP(AB29,Punktezuordnung!$A$2:$B$52,2,FALSE())</f>
        <v>0</v>
      </c>
      <c r="AD29" s="35">
        <v>0</v>
      </c>
      <c r="AE29" s="38">
        <f t="shared" si="16"/>
        <v>51</v>
      </c>
      <c r="AF29" s="7">
        <f>VLOOKUP(AE29,Punktezuordnung!$A$2:$B$52,2,FALSE())</f>
        <v>0</v>
      </c>
      <c r="AG29" s="36">
        <v>0</v>
      </c>
      <c r="AH29" s="38">
        <f t="shared" si="17"/>
        <v>51</v>
      </c>
      <c r="AI29" s="7">
        <f>VLOOKUP(AH29,Punktezuordnung!$A$2:$B$52,2,FALSE())</f>
        <v>0</v>
      </c>
      <c r="AJ29" s="36">
        <v>0</v>
      </c>
      <c r="AK29" s="38">
        <f t="shared" si="18"/>
        <v>51</v>
      </c>
      <c r="AL29" s="7">
        <f>VLOOKUP(AK29,Punktezuordnung!$A$2:$B$52,2,FALSE())</f>
        <v>0</v>
      </c>
      <c r="AM29" s="90">
        <v>100</v>
      </c>
      <c r="AN29" s="26">
        <f t="shared" si="19"/>
        <v>51</v>
      </c>
      <c r="AO29" s="7">
        <f>VLOOKUP(AN29,Punktezuordnung!$A$2:$B$52,2,FALSE())</f>
        <v>0</v>
      </c>
      <c r="AP29" s="92">
        <v>100</v>
      </c>
      <c r="AQ29" s="38">
        <f t="shared" si="20"/>
        <v>51</v>
      </c>
      <c r="AR29" s="7">
        <f>VLOOKUP(AQ29,Punktezuordnung!$A$2:$B$52,2,FALSE())</f>
        <v>0</v>
      </c>
      <c r="AS29" s="37">
        <v>0</v>
      </c>
      <c r="AT29" s="38">
        <f t="shared" si="21"/>
        <v>51</v>
      </c>
      <c r="AU29" s="7">
        <f>VLOOKUP(AT29,Punktezuordnung!$A$2:$B$52,2,FALSE())</f>
        <v>0</v>
      </c>
      <c r="AV29" s="37">
        <v>100</v>
      </c>
      <c r="AW29" s="38">
        <f t="shared" si="22"/>
        <v>51</v>
      </c>
      <c r="AX29" s="7">
        <f>VLOOKUP(AW29,Punktezuordnung!$A$2:$B$52,2,FALSE())</f>
        <v>0</v>
      </c>
      <c r="AY29" s="93">
        <v>0</v>
      </c>
      <c r="AZ29" s="38">
        <f t="shared" si="23"/>
        <v>51</v>
      </c>
      <c r="BA29" s="40">
        <f>VLOOKUP(AZ29,Punktezuordnung!$A$2:$B$52,2,FALSE())</f>
        <v>0</v>
      </c>
    </row>
    <row r="30" spans="1:53" x14ac:dyDescent="0.25">
      <c r="A30" s="25"/>
      <c r="B30" s="25"/>
      <c r="C30" s="25"/>
      <c r="D30" s="25"/>
      <c r="E30" s="25"/>
      <c r="F30" s="25"/>
      <c r="G30" s="38" t="str">
        <f t="shared" si="0"/>
        <v/>
      </c>
      <c r="H30" s="7">
        <f>SUM(LARGE(J30:T30,{1;2;3;4;5;6;7;8}))</f>
        <v>0</v>
      </c>
      <c r="I30" s="9">
        <f t="shared" si="1"/>
        <v>0</v>
      </c>
      <c r="J30" s="6">
        <f t="shared" si="2"/>
        <v>0</v>
      </c>
      <c r="K30" s="7">
        <f t="shared" si="3"/>
        <v>0</v>
      </c>
      <c r="L30" s="6">
        <f t="shared" si="4"/>
        <v>0</v>
      </c>
      <c r="M30" s="7">
        <f t="shared" si="5"/>
        <v>0</v>
      </c>
      <c r="N30" s="30">
        <f t="shared" si="6"/>
        <v>0</v>
      </c>
      <c r="O30" s="31">
        <f t="shared" si="7"/>
        <v>0</v>
      </c>
      <c r="P30" s="8">
        <f t="shared" si="8"/>
        <v>0</v>
      </c>
      <c r="Q30" s="6">
        <f t="shared" si="9"/>
        <v>0</v>
      </c>
      <c r="R30" s="7">
        <f t="shared" si="10"/>
        <v>0</v>
      </c>
      <c r="S30" s="6">
        <f t="shared" si="11"/>
        <v>0</v>
      </c>
      <c r="T30" s="7">
        <f t="shared" si="12"/>
        <v>0</v>
      </c>
      <c r="U30" s="32">
        <v>0</v>
      </c>
      <c r="V30" s="38">
        <f t="shared" si="13"/>
        <v>51</v>
      </c>
      <c r="W30" s="7">
        <f>VLOOKUP(V30,Punktezuordnung!$A$2:$B$52,2,FALSE())</f>
        <v>0</v>
      </c>
      <c r="X30" s="33">
        <v>0</v>
      </c>
      <c r="Y30" s="38">
        <f t="shared" si="14"/>
        <v>51</v>
      </c>
      <c r="Z30" s="7">
        <f>VLOOKUP(Y30,Punktezuordnung!$A$2:$B$52,2,FALSE())</f>
        <v>0</v>
      </c>
      <c r="AA30" s="34">
        <v>100</v>
      </c>
      <c r="AB30" s="38">
        <f t="shared" si="15"/>
        <v>51</v>
      </c>
      <c r="AC30" s="7">
        <f>VLOOKUP(AB30,Punktezuordnung!$A$2:$B$52,2,FALSE())</f>
        <v>0</v>
      </c>
      <c r="AD30" s="35">
        <v>0</v>
      </c>
      <c r="AE30" s="38">
        <f t="shared" si="16"/>
        <v>51</v>
      </c>
      <c r="AF30" s="7">
        <f>VLOOKUP(AE30,Punktezuordnung!$A$2:$B$52,2,FALSE())</f>
        <v>0</v>
      </c>
      <c r="AG30" s="36">
        <v>0</v>
      </c>
      <c r="AH30" s="38">
        <f t="shared" si="17"/>
        <v>51</v>
      </c>
      <c r="AI30" s="7">
        <f>VLOOKUP(AH30,Punktezuordnung!$A$2:$B$52,2,FALSE())</f>
        <v>0</v>
      </c>
      <c r="AJ30" s="36">
        <v>0</v>
      </c>
      <c r="AK30" s="38">
        <f t="shared" si="18"/>
        <v>51</v>
      </c>
      <c r="AL30" s="7">
        <f>VLOOKUP(AK30,Punktezuordnung!$A$2:$B$52,2,FALSE())</f>
        <v>0</v>
      </c>
      <c r="AM30" s="90">
        <v>100</v>
      </c>
      <c r="AN30" s="26">
        <f t="shared" si="19"/>
        <v>51</v>
      </c>
      <c r="AO30" s="7">
        <f>VLOOKUP(AN30,Punktezuordnung!$A$2:$B$52,2,FALSE())</f>
        <v>0</v>
      </c>
      <c r="AP30" s="92">
        <v>100</v>
      </c>
      <c r="AQ30" s="38">
        <f t="shared" si="20"/>
        <v>51</v>
      </c>
      <c r="AR30" s="7">
        <f>VLOOKUP(AQ30,Punktezuordnung!$A$2:$B$52,2,FALSE())</f>
        <v>0</v>
      </c>
      <c r="AS30" s="37">
        <v>0</v>
      </c>
      <c r="AT30" s="38">
        <f t="shared" si="21"/>
        <v>51</v>
      </c>
      <c r="AU30" s="7">
        <f>VLOOKUP(AT30,Punktezuordnung!$A$2:$B$52,2,FALSE())</f>
        <v>0</v>
      </c>
      <c r="AV30" s="37">
        <v>100</v>
      </c>
      <c r="AW30" s="38">
        <f t="shared" si="22"/>
        <v>51</v>
      </c>
      <c r="AX30" s="7">
        <f>VLOOKUP(AW30,Punktezuordnung!$A$2:$B$52,2,FALSE())</f>
        <v>0</v>
      </c>
      <c r="AY30" s="93">
        <v>0</v>
      </c>
      <c r="AZ30" s="38">
        <f t="shared" si="23"/>
        <v>51</v>
      </c>
      <c r="BA30" s="40">
        <f>VLOOKUP(AZ30,Punktezuordnung!$A$2:$B$52,2,FALSE())</f>
        <v>0</v>
      </c>
    </row>
    <row r="31" spans="1:53" x14ac:dyDescent="0.25">
      <c r="A31" s="25"/>
      <c r="B31" s="25"/>
      <c r="C31" s="25"/>
      <c r="D31" s="25"/>
      <c r="E31" s="25"/>
      <c r="F31" s="25"/>
      <c r="G31" s="38" t="str">
        <f t="shared" si="0"/>
        <v/>
      </c>
      <c r="H31" s="7">
        <f>SUM(LARGE(J31:T31,{1;2;3;4;5;6;7;8}))</f>
        <v>0</v>
      </c>
      <c r="I31" s="9">
        <f t="shared" si="1"/>
        <v>0</v>
      </c>
      <c r="J31" s="6">
        <f t="shared" si="2"/>
        <v>0</v>
      </c>
      <c r="K31" s="7">
        <f t="shared" si="3"/>
        <v>0</v>
      </c>
      <c r="L31" s="6">
        <f t="shared" si="4"/>
        <v>0</v>
      </c>
      <c r="M31" s="7">
        <f t="shared" si="5"/>
        <v>0</v>
      </c>
      <c r="N31" s="30">
        <f t="shared" si="6"/>
        <v>0</v>
      </c>
      <c r="O31" s="31">
        <f t="shared" si="7"/>
        <v>0</v>
      </c>
      <c r="P31" s="8">
        <f t="shared" si="8"/>
        <v>0</v>
      </c>
      <c r="Q31" s="6">
        <f t="shared" si="9"/>
        <v>0</v>
      </c>
      <c r="R31" s="7">
        <f t="shared" si="10"/>
        <v>0</v>
      </c>
      <c r="S31" s="6">
        <f t="shared" si="11"/>
        <v>0</v>
      </c>
      <c r="T31" s="7">
        <f t="shared" si="12"/>
        <v>0</v>
      </c>
      <c r="U31" s="32">
        <v>0</v>
      </c>
      <c r="V31" s="38">
        <f t="shared" si="13"/>
        <v>51</v>
      </c>
      <c r="W31" s="7">
        <f>VLOOKUP(V31,Punktezuordnung!$A$2:$B$52,2,FALSE())</f>
        <v>0</v>
      </c>
      <c r="X31" s="33">
        <v>0</v>
      </c>
      <c r="Y31" s="38">
        <f t="shared" si="14"/>
        <v>51</v>
      </c>
      <c r="Z31" s="7">
        <f>VLOOKUP(Y31,Punktezuordnung!$A$2:$B$52,2,FALSE())</f>
        <v>0</v>
      </c>
      <c r="AA31" s="34">
        <v>100</v>
      </c>
      <c r="AB31" s="38">
        <f t="shared" si="15"/>
        <v>51</v>
      </c>
      <c r="AC31" s="7">
        <f>VLOOKUP(AB31,Punktezuordnung!$A$2:$B$52,2,FALSE())</f>
        <v>0</v>
      </c>
      <c r="AD31" s="35">
        <v>0</v>
      </c>
      <c r="AE31" s="38">
        <f t="shared" si="16"/>
        <v>51</v>
      </c>
      <c r="AF31" s="7">
        <f>VLOOKUP(AE31,Punktezuordnung!$A$2:$B$52,2,FALSE())</f>
        <v>0</v>
      </c>
      <c r="AG31" s="36">
        <v>0</v>
      </c>
      <c r="AH31" s="38">
        <f t="shared" si="17"/>
        <v>51</v>
      </c>
      <c r="AI31" s="7">
        <f>VLOOKUP(AH31,Punktezuordnung!$A$2:$B$52,2,FALSE())</f>
        <v>0</v>
      </c>
      <c r="AJ31" s="36">
        <v>0</v>
      </c>
      <c r="AK31" s="38">
        <f t="shared" si="18"/>
        <v>51</v>
      </c>
      <c r="AL31" s="7">
        <f>VLOOKUP(AK31,Punktezuordnung!$A$2:$B$52,2,FALSE())</f>
        <v>0</v>
      </c>
      <c r="AM31" s="90">
        <v>100</v>
      </c>
      <c r="AN31" s="26">
        <f t="shared" si="19"/>
        <v>51</v>
      </c>
      <c r="AO31" s="7">
        <f>VLOOKUP(AN31,Punktezuordnung!$A$2:$B$52,2,FALSE())</f>
        <v>0</v>
      </c>
      <c r="AP31" s="92">
        <v>100</v>
      </c>
      <c r="AQ31" s="38">
        <f t="shared" si="20"/>
        <v>51</v>
      </c>
      <c r="AR31" s="7">
        <f>VLOOKUP(AQ31,Punktezuordnung!$A$2:$B$52,2,FALSE())</f>
        <v>0</v>
      </c>
      <c r="AS31" s="37">
        <v>0</v>
      </c>
      <c r="AT31" s="38">
        <f t="shared" si="21"/>
        <v>51</v>
      </c>
      <c r="AU31" s="7">
        <f>VLOOKUP(AT31,Punktezuordnung!$A$2:$B$52,2,FALSE())</f>
        <v>0</v>
      </c>
      <c r="AV31" s="37">
        <v>100</v>
      </c>
      <c r="AW31" s="38">
        <f t="shared" si="22"/>
        <v>51</v>
      </c>
      <c r="AX31" s="7">
        <f>VLOOKUP(AW31,Punktezuordnung!$A$2:$B$52,2,FALSE())</f>
        <v>0</v>
      </c>
      <c r="AY31" s="93">
        <v>0</v>
      </c>
      <c r="AZ31" s="38">
        <f t="shared" si="23"/>
        <v>51</v>
      </c>
      <c r="BA31" s="40">
        <f>VLOOKUP(AZ31,Punktezuordnung!$A$2:$B$52,2,FALSE())</f>
        <v>0</v>
      </c>
    </row>
    <row r="32" spans="1:53" x14ac:dyDescent="0.25">
      <c r="A32" s="25"/>
      <c r="B32" s="25"/>
      <c r="C32" s="25"/>
      <c r="D32" s="25"/>
      <c r="E32" s="25"/>
      <c r="F32" s="25"/>
      <c r="G32" s="38" t="str">
        <f t="shared" si="0"/>
        <v/>
      </c>
      <c r="H32" s="7">
        <f>SUM(LARGE(J32:T32,{1;2;3;4;5;6;7;8}))</f>
        <v>0</v>
      </c>
      <c r="I32" s="9">
        <f t="shared" si="1"/>
        <v>0</v>
      </c>
      <c r="J32" s="6">
        <f t="shared" si="2"/>
        <v>0</v>
      </c>
      <c r="K32" s="7">
        <f t="shared" si="3"/>
        <v>0</v>
      </c>
      <c r="L32" s="6">
        <f t="shared" si="4"/>
        <v>0</v>
      </c>
      <c r="M32" s="7">
        <f t="shared" si="5"/>
        <v>0</v>
      </c>
      <c r="N32" s="30">
        <f t="shared" si="6"/>
        <v>0</v>
      </c>
      <c r="O32" s="31">
        <f t="shared" si="7"/>
        <v>0</v>
      </c>
      <c r="P32" s="8">
        <f t="shared" si="8"/>
        <v>0</v>
      </c>
      <c r="Q32" s="6">
        <f t="shared" si="9"/>
        <v>0</v>
      </c>
      <c r="R32" s="7">
        <f t="shared" si="10"/>
        <v>0</v>
      </c>
      <c r="S32" s="6">
        <f t="shared" si="11"/>
        <v>0</v>
      </c>
      <c r="T32" s="7">
        <f t="shared" si="12"/>
        <v>0</v>
      </c>
      <c r="U32" s="32">
        <v>0</v>
      </c>
      <c r="V32" s="38">
        <f t="shared" si="13"/>
        <v>51</v>
      </c>
      <c r="W32" s="7">
        <f>VLOOKUP(V32,Punktezuordnung!$A$2:$B$52,2,FALSE())</f>
        <v>0</v>
      </c>
      <c r="X32" s="33">
        <v>0</v>
      </c>
      <c r="Y32" s="38">
        <f t="shared" si="14"/>
        <v>51</v>
      </c>
      <c r="Z32" s="7">
        <f>VLOOKUP(Y32,Punktezuordnung!$A$2:$B$52,2,FALSE())</f>
        <v>0</v>
      </c>
      <c r="AA32" s="34">
        <v>100</v>
      </c>
      <c r="AB32" s="38">
        <f t="shared" si="15"/>
        <v>51</v>
      </c>
      <c r="AC32" s="7">
        <f>VLOOKUP(AB32,Punktezuordnung!$A$2:$B$52,2,FALSE())</f>
        <v>0</v>
      </c>
      <c r="AD32" s="35">
        <v>0</v>
      </c>
      <c r="AE32" s="38">
        <f t="shared" si="16"/>
        <v>51</v>
      </c>
      <c r="AF32" s="7">
        <f>VLOOKUP(AE32,Punktezuordnung!$A$2:$B$52,2,FALSE())</f>
        <v>0</v>
      </c>
      <c r="AG32" s="36">
        <v>0</v>
      </c>
      <c r="AH32" s="38">
        <f t="shared" si="17"/>
        <v>51</v>
      </c>
      <c r="AI32" s="7">
        <f>VLOOKUP(AH32,Punktezuordnung!$A$2:$B$52,2,FALSE())</f>
        <v>0</v>
      </c>
      <c r="AJ32" s="36">
        <v>0</v>
      </c>
      <c r="AK32" s="38">
        <f t="shared" si="18"/>
        <v>51</v>
      </c>
      <c r="AL32" s="7">
        <f>VLOOKUP(AK32,Punktezuordnung!$A$2:$B$52,2,FALSE())</f>
        <v>0</v>
      </c>
      <c r="AM32" s="90">
        <v>100</v>
      </c>
      <c r="AN32" s="26">
        <f t="shared" si="19"/>
        <v>51</v>
      </c>
      <c r="AO32" s="7">
        <f>VLOOKUP(AN32,Punktezuordnung!$A$2:$B$52,2,FALSE())</f>
        <v>0</v>
      </c>
      <c r="AP32" s="92">
        <v>100</v>
      </c>
      <c r="AQ32" s="38">
        <f t="shared" si="20"/>
        <v>51</v>
      </c>
      <c r="AR32" s="7">
        <f>VLOOKUP(AQ32,Punktezuordnung!$A$2:$B$52,2,FALSE())</f>
        <v>0</v>
      </c>
      <c r="AS32" s="37">
        <v>0</v>
      </c>
      <c r="AT32" s="38">
        <f t="shared" si="21"/>
        <v>51</v>
      </c>
      <c r="AU32" s="7">
        <f>VLOOKUP(AT32,Punktezuordnung!$A$2:$B$52,2,FALSE())</f>
        <v>0</v>
      </c>
      <c r="AV32" s="37">
        <v>100</v>
      </c>
      <c r="AW32" s="38">
        <f t="shared" si="22"/>
        <v>51</v>
      </c>
      <c r="AX32" s="7">
        <f>VLOOKUP(AW32,Punktezuordnung!$A$2:$B$52,2,FALSE())</f>
        <v>0</v>
      </c>
      <c r="AY32" s="93">
        <v>0</v>
      </c>
      <c r="AZ32" s="38">
        <f t="shared" si="23"/>
        <v>51</v>
      </c>
      <c r="BA32" s="40">
        <f>VLOOKUP(AZ32,Punktezuordnung!$A$2:$B$52,2,FALSE())</f>
        <v>0</v>
      </c>
    </row>
    <row r="33" spans="24:49" x14ac:dyDescent="0.25">
      <c r="X33" s="41"/>
      <c r="AW33" s="42"/>
    </row>
  </sheetData>
  <sheetProtection sheet="1" objects="1" scenarios="1"/>
  <sortState ref="A4:BA16">
    <sortCondition ref="G4:G16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I13" activePane="bottomRight" state="frozen"/>
      <selection activeCell="B17" sqref="B17"/>
      <selection pane="topRight" activeCell="B17" sqref="B17"/>
      <selection pane="bottomLeft" activeCell="B17" sqref="B17"/>
      <selection pane="bottomRight" activeCell="A12" sqref="A12:XFD12"/>
    </sheetView>
  </sheetViews>
  <sheetFormatPr baseColWidth="10" defaultColWidth="10.7109375" defaultRowHeight="15" x14ac:dyDescent="0.25"/>
  <cols>
    <col min="1" max="1" width="12.42578125" customWidth="1"/>
    <col min="3" max="3" width="23" customWidth="1"/>
    <col min="6" max="6" width="23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14</v>
      </c>
      <c r="M2" s="7" t="s">
        <v>15</v>
      </c>
      <c r="N2" s="8" t="s">
        <v>16</v>
      </c>
      <c r="O2" s="9" t="s">
        <v>17</v>
      </c>
      <c r="P2" s="8" t="s">
        <v>18</v>
      </c>
      <c r="Q2" s="6" t="s">
        <v>14</v>
      </c>
      <c r="R2" s="7" t="s">
        <v>12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14</v>
      </c>
      <c r="AD2" t="s">
        <v>15</v>
      </c>
      <c r="AG2" s="2" t="s">
        <v>16</v>
      </c>
      <c r="AJ2" t="s">
        <v>17</v>
      </c>
      <c r="AM2" s="2" t="s">
        <v>22</v>
      </c>
      <c r="AP2" s="2" t="s">
        <v>14</v>
      </c>
      <c r="AS2" t="s">
        <v>12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44" t="s">
        <v>76</v>
      </c>
      <c r="B4" s="44" t="s">
        <v>77</v>
      </c>
      <c r="C4" s="44" t="str">
        <f t="shared" ref="C4:C26" si="0">A4&amp;" "&amp;B4</f>
        <v>Luisa Wirth</v>
      </c>
      <c r="D4" s="44" t="s">
        <v>78</v>
      </c>
      <c r="E4" s="44">
        <v>2012</v>
      </c>
      <c r="F4" s="44" t="s">
        <v>36</v>
      </c>
      <c r="G4" s="26">
        <f t="shared" ref="G4:G26" si="1">IF(H4=0,"",RANK(H4,$H$4:$H$49,0))</f>
        <v>1</v>
      </c>
      <c r="H4" s="27">
        <f>SUM(LARGE(J4:T4,{1;2;3;4;5;6;7;8}))</f>
        <v>394</v>
      </c>
      <c r="I4" s="28">
        <f t="shared" ref="I4:I26" si="2">COUNTIF(J4:T4,"&gt;0")</f>
        <v>8</v>
      </c>
      <c r="J4" s="29">
        <f t="shared" ref="J4:J26" si="3">W4</f>
        <v>47</v>
      </c>
      <c r="K4" s="27">
        <f t="shared" ref="K4:K26" si="4">Z4</f>
        <v>49</v>
      </c>
      <c r="L4" s="29">
        <f t="shared" ref="L4:L26" si="5">AC4</f>
        <v>50</v>
      </c>
      <c r="M4" s="27">
        <f t="shared" ref="M4:M26" si="6">AF4</f>
        <v>50</v>
      </c>
      <c r="N4" s="30">
        <f t="shared" ref="N4:N26" si="7">AI4</f>
        <v>49</v>
      </c>
      <c r="O4" s="31">
        <f t="shared" ref="O4:O26" si="8">AL4</f>
        <v>50</v>
      </c>
      <c r="P4" s="30">
        <f t="shared" ref="P4:P26" si="9">AO4</f>
        <v>0</v>
      </c>
      <c r="Q4" s="29">
        <f t="shared" ref="Q4:Q26" si="10">AR4</f>
        <v>0</v>
      </c>
      <c r="R4" s="27">
        <f t="shared" ref="R4:R26" si="11">AU4</f>
        <v>0</v>
      </c>
      <c r="S4" s="29">
        <f t="shared" ref="S4:S26" si="12">AX4</f>
        <v>49</v>
      </c>
      <c r="T4" s="27">
        <f t="shared" ref="T4:T26" si="13">BA4</f>
        <v>50</v>
      </c>
      <c r="U4" s="32">
        <v>3.53</v>
      </c>
      <c r="V4" s="26">
        <f t="shared" ref="V4:V26" si="14">IF(U4&lt;=0,51,RANK(U4,$U$4:$U$49,0))</f>
        <v>4</v>
      </c>
      <c r="W4" s="27">
        <f>VLOOKUP(V4,Punktezuordnung!$A$2:$B$52,2,FALSE())</f>
        <v>47</v>
      </c>
      <c r="X4" s="33">
        <v>23</v>
      </c>
      <c r="Y4" s="26">
        <f t="shared" ref="Y4:Y26" si="15">IF(X4&lt;=0,51,RANK(X4,$X$4:$X$48,0))</f>
        <v>2</v>
      </c>
      <c r="Z4" s="27">
        <f>VLOOKUP(Y4,Punktezuordnung!$A$2:$B$52,2,FALSE())</f>
        <v>49</v>
      </c>
      <c r="AA4" s="34">
        <v>8.09</v>
      </c>
      <c r="AB4" s="26">
        <f t="shared" ref="AB4:AB26" si="16">IF(AA4&gt;=100,51,RANK(AA4,$AA$4:$AA$49,1))</f>
        <v>1</v>
      </c>
      <c r="AC4" s="27">
        <f>VLOOKUP(AB4,Punktezuordnung!$A$2:$B$52,2,FALSE())</f>
        <v>50</v>
      </c>
      <c r="AD4" s="35">
        <v>48</v>
      </c>
      <c r="AE4" s="26">
        <f t="shared" ref="AE4:AE26" si="17">IF(AD4&lt;=0,51,RANK(AD4,$AD$4:$AD$49,0))</f>
        <v>1</v>
      </c>
      <c r="AF4" s="27">
        <f>VLOOKUP(AE4,Punktezuordnung!$A$2:$B$52,2,FALSE())</f>
        <v>50</v>
      </c>
      <c r="AG4" s="37">
        <f>VLOOKUP(C4,LAT_Weit!$C$2:$F$124,4,FALSE)</f>
        <v>9.07</v>
      </c>
      <c r="AH4" s="26">
        <f t="shared" ref="AH4:AH26" si="18">IF(AG4&lt;=0,51,RANK(AG4,$AG$4:$AG$49,0))</f>
        <v>2</v>
      </c>
      <c r="AI4" s="27">
        <f>VLOOKUP(AH4,Punktezuordnung!$A$2:$B$52,2,FALSE())</f>
        <v>49</v>
      </c>
      <c r="AJ4" s="36">
        <f>VLOOKUP(C4,LAT_Drehwurf!$C$2:$F$128,4,FALSE)</f>
        <v>61</v>
      </c>
      <c r="AK4" s="26">
        <f t="shared" ref="AK4:AK26" si="19">IF(AJ4&lt;=0,51,RANK(AJ4,$AJ$4:$AJ$49,0))</f>
        <v>1</v>
      </c>
      <c r="AL4" s="27">
        <f>VLOOKUP(AK4,Punktezuordnung!$A$2:$B$52,2,FALSE())</f>
        <v>50</v>
      </c>
      <c r="AM4" s="90">
        <v>100</v>
      </c>
      <c r="AN4" s="26">
        <f t="shared" ref="AN4:AN26" si="20">IF(AM4=100,51,RANK(AM4,$AM$4:$AM$49,1))</f>
        <v>51</v>
      </c>
      <c r="AO4" s="27">
        <f>VLOOKUP(AN4,Punktezuordnung!$A$2:$B$52,2,FALSE())</f>
        <v>0</v>
      </c>
      <c r="AP4" s="92">
        <v>100</v>
      </c>
      <c r="AQ4" s="26">
        <f t="shared" ref="AQ4:AQ26" si="21">IF(AP4&gt;=100,51,RANK(AP4,$AP$4:$AP$49,1))</f>
        <v>51</v>
      </c>
      <c r="AR4" s="27">
        <f>VLOOKUP(AQ4,Punktezuordnung!$A$2:$B$52,2,FALSE())</f>
        <v>0</v>
      </c>
      <c r="AS4" s="37">
        <v>0</v>
      </c>
      <c r="AT4" s="26">
        <f t="shared" ref="AT4:AT26" si="22">IF(AS4&lt;=0,51,RANK(AS4,$AS$4:$AS$49,0))</f>
        <v>51</v>
      </c>
      <c r="AU4" s="27">
        <f>VLOOKUP(AT4,Punktezuordnung!$A$2:$B$52,2,FALSE())</f>
        <v>0</v>
      </c>
      <c r="AV4" s="37">
        <f>VLOOKUP(C4,ANG_Hindernissprint!$C$2:$I$142,4,FALSE)</f>
        <v>8.08</v>
      </c>
      <c r="AW4" s="38">
        <f t="shared" ref="AW4:AW26" si="23">IF(AV4&gt;=100,51,RANK(AV4,$AV$4:$AV$49,1))</f>
        <v>2</v>
      </c>
      <c r="AX4" s="27">
        <f>VLOOKUP(AW4,Punktezuordnung!$A$2:$B$52,2,FALSE())</f>
        <v>49</v>
      </c>
      <c r="AY4" s="35">
        <f>VLOOKUP(C4,ANG_Hoch!$C$2:$I$142,5,FALSE)</f>
        <v>1.1499999999999999</v>
      </c>
      <c r="AZ4" s="26">
        <f t="shared" ref="AZ4:AZ26" si="24">IF(AY4&lt;=0,51,RANK(AY4,$AY$4:$AY$49,0))</f>
        <v>1</v>
      </c>
      <c r="BA4" s="39">
        <f>VLOOKUP(AZ4,Punktezuordnung!$A$2:$B$52,2,FALSE())</f>
        <v>50</v>
      </c>
    </row>
    <row r="5" spans="1:53" x14ac:dyDescent="0.25">
      <c r="A5" s="25" t="s">
        <v>79</v>
      </c>
      <c r="B5" s="25" t="s">
        <v>80</v>
      </c>
      <c r="C5" s="44" t="str">
        <f t="shared" si="0"/>
        <v>Fine Hahn</v>
      </c>
      <c r="D5" s="25" t="s">
        <v>78</v>
      </c>
      <c r="E5" s="25">
        <v>2012</v>
      </c>
      <c r="F5" s="25" t="s">
        <v>52</v>
      </c>
      <c r="G5" s="38">
        <f t="shared" si="1"/>
        <v>2</v>
      </c>
      <c r="H5" s="7">
        <f>SUM(LARGE(J5:T5,{1;2;3;4;5;6;7;8}))</f>
        <v>380</v>
      </c>
      <c r="I5" s="9">
        <f t="shared" si="2"/>
        <v>8</v>
      </c>
      <c r="J5" s="6">
        <f t="shared" si="3"/>
        <v>38</v>
      </c>
      <c r="K5" s="7">
        <f t="shared" si="4"/>
        <v>47</v>
      </c>
      <c r="L5" s="6">
        <f t="shared" si="5"/>
        <v>49</v>
      </c>
      <c r="M5" s="7">
        <f t="shared" si="6"/>
        <v>49</v>
      </c>
      <c r="N5" s="30">
        <f t="shared" si="7"/>
        <v>50</v>
      </c>
      <c r="O5" s="31">
        <f t="shared" si="8"/>
        <v>49</v>
      </c>
      <c r="P5" s="8">
        <f t="shared" si="9"/>
        <v>0</v>
      </c>
      <c r="Q5" s="6">
        <f t="shared" si="10"/>
        <v>0</v>
      </c>
      <c r="R5" s="7">
        <f t="shared" si="11"/>
        <v>0</v>
      </c>
      <c r="S5" s="6">
        <f t="shared" si="12"/>
        <v>48</v>
      </c>
      <c r="T5" s="7">
        <f t="shared" si="13"/>
        <v>50</v>
      </c>
      <c r="U5" s="32">
        <v>2.99</v>
      </c>
      <c r="V5" s="38">
        <f t="shared" si="14"/>
        <v>13</v>
      </c>
      <c r="W5" s="7">
        <f>VLOOKUP(V5,Punktezuordnung!$A$2:$B$52,2,FALSE())</f>
        <v>38</v>
      </c>
      <c r="X5" s="33">
        <v>22</v>
      </c>
      <c r="Y5" s="38">
        <f t="shared" si="15"/>
        <v>4</v>
      </c>
      <c r="Z5" s="7">
        <f>VLOOKUP(Y5,Punktezuordnung!$A$2:$B$52,2,FALSE())</f>
        <v>47</v>
      </c>
      <c r="AA5" s="34">
        <v>8.3000000000000007</v>
      </c>
      <c r="AB5" s="38">
        <f t="shared" si="16"/>
        <v>2</v>
      </c>
      <c r="AC5" s="7">
        <f>VLOOKUP(AB5,Punktezuordnung!$A$2:$B$52,2,FALSE())</f>
        <v>49</v>
      </c>
      <c r="AD5" s="35">
        <v>43</v>
      </c>
      <c r="AE5" s="38">
        <f t="shared" si="17"/>
        <v>2</v>
      </c>
      <c r="AF5" s="7">
        <f>VLOOKUP(AE5,Punktezuordnung!$A$2:$B$52,2,FALSE())</f>
        <v>49</v>
      </c>
      <c r="AG5" s="37">
        <f>VLOOKUP(C5,LAT_Weit!$C$2:$F$124,4,FALSE)</f>
        <v>9.3000000000000007</v>
      </c>
      <c r="AH5" s="38">
        <f t="shared" si="18"/>
        <v>1</v>
      </c>
      <c r="AI5" s="7">
        <f>VLOOKUP(AH5,Punktezuordnung!$A$2:$B$52,2,FALSE())</f>
        <v>50</v>
      </c>
      <c r="AJ5" s="36">
        <f>VLOOKUP(C5,LAT_Drehwurf!$C$2:$F$128,4,FALSE)</f>
        <v>51</v>
      </c>
      <c r="AK5" s="38">
        <f t="shared" si="19"/>
        <v>2</v>
      </c>
      <c r="AL5" s="7">
        <f>VLOOKUP(AK5,Punktezuordnung!$A$2:$B$52,2,FALSE())</f>
        <v>49</v>
      </c>
      <c r="AM5" s="90">
        <v>100</v>
      </c>
      <c r="AN5" s="26">
        <f t="shared" si="20"/>
        <v>51</v>
      </c>
      <c r="AO5" s="7">
        <f>VLOOKUP(AN5,Punktezuordnung!$A$2:$B$52,2,FALSE())</f>
        <v>0</v>
      </c>
      <c r="AP5" s="92">
        <v>100</v>
      </c>
      <c r="AQ5" s="38">
        <f t="shared" si="21"/>
        <v>51</v>
      </c>
      <c r="AR5" s="7">
        <f>VLOOKUP(AQ5,Punktezuordnung!$A$2:$B$52,2,FALSE())</f>
        <v>0</v>
      </c>
      <c r="AS5" s="37">
        <v>0</v>
      </c>
      <c r="AT5" s="38">
        <f t="shared" si="22"/>
        <v>51</v>
      </c>
      <c r="AU5" s="7">
        <f>VLOOKUP(AT5,Punktezuordnung!$A$2:$B$52,2,FALSE())</f>
        <v>0</v>
      </c>
      <c r="AV5" s="37">
        <f>VLOOKUP(C5,ANG_Hindernissprint!$C$2:$I$142,4,FALSE)</f>
        <v>8.5500000000000007</v>
      </c>
      <c r="AW5" s="38">
        <f t="shared" si="23"/>
        <v>3</v>
      </c>
      <c r="AX5" s="7">
        <f>VLOOKUP(AW5,Punktezuordnung!$A$2:$B$52,2,FALSE())</f>
        <v>48</v>
      </c>
      <c r="AY5" s="35">
        <f>VLOOKUP(C5,ANG_Hoch!$C$2:$I$142,5,FALSE)</f>
        <v>1.1499999999999999</v>
      </c>
      <c r="AZ5" s="38">
        <f t="shared" si="24"/>
        <v>1</v>
      </c>
      <c r="BA5" s="40">
        <f>VLOOKUP(AZ5,Punktezuordnung!$A$2:$B$52,2,FALSE())</f>
        <v>50</v>
      </c>
    </row>
    <row r="6" spans="1:53" x14ac:dyDescent="0.25">
      <c r="A6" s="25" t="s">
        <v>88</v>
      </c>
      <c r="B6" s="25" t="s">
        <v>89</v>
      </c>
      <c r="C6" s="44" t="str">
        <f t="shared" si="0"/>
        <v>Mia Weppler</v>
      </c>
      <c r="D6" s="25" t="s">
        <v>78</v>
      </c>
      <c r="E6" s="25">
        <v>2012</v>
      </c>
      <c r="F6" s="25" t="s">
        <v>41</v>
      </c>
      <c r="G6" s="38">
        <f t="shared" si="1"/>
        <v>3</v>
      </c>
      <c r="H6" s="7">
        <f>SUM(LARGE(J6:T6,{1;2;3;4;5;6;7;8}))</f>
        <v>372</v>
      </c>
      <c r="I6" s="9">
        <f t="shared" si="2"/>
        <v>9</v>
      </c>
      <c r="J6" s="6">
        <f t="shared" si="3"/>
        <v>39</v>
      </c>
      <c r="K6" s="7">
        <f t="shared" si="4"/>
        <v>41</v>
      </c>
      <c r="L6" s="6">
        <f t="shared" si="5"/>
        <v>0</v>
      </c>
      <c r="M6" s="7">
        <f t="shared" si="6"/>
        <v>0</v>
      </c>
      <c r="N6" s="30">
        <f t="shared" si="7"/>
        <v>46</v>
      </c>
      <c r="O6" s="31">
        <f t="shared" si="8"/>
        <v>45</v>
      </c>
      <c r="P6" s="8">
        <f t="shared" si="9"/>
        <v>47</v>
      </c>
      <c r="Q6" s="6">
        <f t="shared" si="10"/>
        <v>50</v>
      </c>
      <c r="R6" s="7">
        <f t="shared" si="11"/>
        <v>50</v>
      </c>
      <c r="S6" s="6">
        <f t="shared" si="12"/>
        <v>47</v>
      </c>
      <c r="T6" s="7">
        <f t="shared" si="13"/>
        <v>46</v>
      </c>
      <c r="U6" s="32">
        <v>3.03</v>
      </c>
      <c r="V6" s="38">
        <f t="shared" si="14"/>
        <v>12</v>
      </c>
      <c r="W6" s="7">
        <f>VLOOKUP(V6,Punktezuordnung!$A$2:$B$52,2,FALSE())</f>
        <v>39</v>
      </c>
      <c r="X6" s="33">
        <v>15.5</v>
      </c>
      <c r="Y6" s="38">
        <f t="shared" si="15"/>
        <v>10</v>
      </c>
      <c r="Z6" s="7">
        <f>VLOOKUP(Y6,Punktezuordnung!$A$2:$B$52,2,FALSE())</f>
        <v>41</v>
      </c>
      <c r="AA6" s="34">
        <v>100</v>
      </c>
      <c r="AB6" s="38">
        <f t="shared" si="16"/>
        <v>51</v>
      </c>
      <c r="AC6" s="7">
        <f>VLOOKUP(AB6,Punktezuordnung!$A$2:$B$52,2,FALSE())</f>
        <v>0</v>
      </c>
      <c r="AD6" s="35">
        <v>0</v>
      </c>
      <c r="AE6" s="38">
        <f t="shared" si="17"/>
        <v>51</v>
      </c>
      <c r="AF6" s="7">
        <f>VLOOKUP(AE6,Punktezuordnung!$A$2:$B$52,2,FALSE())</f>
        <v>0</v>
      </c>
      <c r="AG6" s="37">
        <f>VLOOKUP(C6,LAT_Weit!$C$2:$F$124,4,FALSE)</f>
        <v>5.82</v>
      </c>
      <c r="AH6" s="38">
        <f t="shared" si="18"/>
        <v>5</v>
      </c>
      <c r="AI6" s="7">
        <f>VLOOKUP(AH6,Punktezuordnung!$A$2:$B$52,2,FALSE())</f>
        <v>46</v>
      </c>
      <c r="AJ6" s="36">
        <f>VLOOKUP(C6,LAT_Drehwurf!$C$2:$F$128,4,FALSE)</f>
        <v>30</v>
      </c>
      <c r="AK6" s="38">
        <f t="shared" si="19"/>
        <v>6</v>
      </c>
      <c r="AL6" s="7">
        <f>VLOOKUP(AK6,Punktezuordnung!$A$2:$B$52,2,FALSE())</f>
        <v>45</v>
      </c>
      <c r="AM6" s="87">
        <f>VLOOKUP(C6,NIA_Cross!$C$2:$I$142,7,FALSE)</f>
        <v>0.3125</v>
      </c>
      <c r="AN6" s="26">
        <f t="shared" si="20"/>
        <v>4</v>
      </c>
      <c r="AO6" s="7">
        <f>VLOOKUP(AN6,Punktezuordnung!$A$2:$B$52,2,FALSE())</f>
        <v>47</v>
      </c>
      <c r="AP6" s="92">
        <f>VLOOKUP(C6,STO_Sprint!$C$2:$I$142,4,FALSE)</f>
        <v>8.6</v>
      </c>
      <c r="AQ6" s="38">
        <f t="shared" si="21"/>
        <v>1</v>
      </c>
      <c r="AR6" s="7">
        <f>VLOOKUP(AQ6,Punktezuordnung!$A$2:$B$52,2,FALSE())</f>
        <v>50</v>
      </c>
      <c r="AS6" s="37">
        <f>VLOOKUP(C6,STO_Weit!$C$2:$I$142,5,FALSE)</f>
        <v>10.01</v>
      </c>
      <c r="AT6" s="38">
        <f t="shared" si="22"/>
        <v>1</v>
      </c>
      <c r="AU6" s="7">
        <f>VLOOKUP(AT6,Punktezuordnung!$A$2:$B$52,2,FALSE())</f>
        <v>50</v>
      </c>
      <c r="AV6" s="37">
        <f>VLOOKUP(C6,ANG_Hindernissprint!$C$2:$I$142,4,FALSE)</f>
        <v>9.17</v>
      </c>
      <c r="AW6" s="38">
        <f t="shared" si="23"/>
        <v>4</v>
      </c>
      <c r="AX6" s="7">
        <f>VLOOKUP(AW6,Punktezuordnung!$A$2:$B$52,2,FALSE())</f>
        <v>47</v>
      </c>
      <c r="AY6" s="35">
        <f>VLOOKUP(C6,ANG_Hoch!$C$2:$I$142,5,FALSE)</f>
        <v>1</v>
      </c>
      <c r="AZ6" s="38">
        <f t="shared" si="24"/>
        <v>5</v>
      </c>
      <c r="BA6" s="40">
        <f>VLOOKUP(AZ6,Punktezuordnung!$A$2:$B$52,2,FALSE())</f>
        <v>46</v>
      </c>
    </row>
    <row r="7" spans="1:53" x14ac:dyDescent="0.25">
      <c r="A7" s="25" t="s">
        <v>90</v>
      </c>
      <c r="B7" s="25" t="s">
        <v>91</v>
      </c>
      <c r="C7" s="44" t="str">
        <f t="shared" si="0"/>
        <v>Martha Wahl</v>
      </c>
      <c r="D7" s="25" t="s">
        <v>78</v>
      </c>
      <c r="E7" s="25">
        <v>2012</v>
      </c>
      <c r="F7" s="25" t="s">
        <v>92</v>
      </c>
      <c r="G7" s="38">
        <f t="shared" si="1"/>
        <v>4</v>
      </c>
      <c r="H7" s="7">
        <f>SUM(LARGE(J7:T7,{1;2;3;4;5;6;7;8}))</f>
        <v>359</v>
      </c>
      <c r="I7" s="9">
        <f t="shared" si="2"/>
        <v>9</v>
      </c>
      <c r="J7" s="6">
        <f t="shared" si="3"/>
        <v>35</v>
      </c>
      <c r="K7" s="7">
        <f t="shared" si="4"/>
        <v>36</v>
      </c>
      <c r="L7" s="6">
        <f t="shared" si="5"/>
        <v>47</v>
      </c>
      <c r="M7" s="7">
        <f t="shared" si="6"/>
        <v>47</v>
      </c>
      <c r="N7" s="30">
        <f t="shared" si="7"/>
        <v>0</v>
      </c>
      <c r="O7" s="31">
        <f t="shared" si="8"/>
        <v>0</v>
      </c>
      <c r="P7" s="8">
        <f t="shared" si="9"/>
        <v>45</v>
      </c>
      <c r="Q7" s="6">
        <f t="shared" si="10"/>
        <v>46</v>
      </c>
      <c r="R7" s="7">
        <f t="shared" si="11"/>
        <v>47</v>
      </c>
      <c r="S7" s="6">
        <f t="shared" si="12"/>
        <v>46</v>
      </c>
      <c r="T7" s="7">
        <f t="shared" si="13"/>
        <v>45</v>
      </c>
      <c r="U7" s="32">
        <v>2.84</v>
      </c>
      <c r="V7" s="38">
        <f t="shared" si="14"/>
        <v>16</v>
      </c>
      <c r="W7" s="7">
        <f>VLOOKUP(V7,Punktezuordnung!$A$2:$B$52,2,FALSE())</f>
        <v>35</v>
      </c>
      <c r="X7" s="33">
        <v>12.5</v>
      </c>
      <c r="Y7" s="38">
        <f t="shared" si="15"/>
        <v>15</v>
      </c>
      <c r="Z7" s="7">
        <f>VLOOKUP(Y7,Punktezuordnung!$A$2:$B$52,2,FALSE())</f>
        <v>36</v>
      </c>
      <c r="AA7" s="34">
        <v>10.06</v>
      </c>
      <c r="AB7" s="38">
        <f t="shared" si="16"/>
        <v>4</v>
      </c>
      <c r="AC7" s="7">
        <f>VLOOKUP(AB7,Punktezuordnung!$A$2:$B$52,2,FALSE())</f>
        <v>47</v>
      </c>
      <c r="AD7" s="35">
        <v>29</v>
      </c>
      <c r="AE7" s="38">
        <f t="shared" si="17"/>
        <v>4</v>
      </c>
      <c r="AF7" s="7">
        <f>VLOOKUP(AE7,Punktezuordnung!$A$2:$B$52,2,FALSE())</f>
        <v>47</v>
      </c>
      <c r="AG7" s="37">
        <v>0</v>
      </c>
      <c r="AH7" s="38">
        <f t="shared" si="18"/>
        <v>51</v>
      </c>
      <c r="AI7" s="7">
        <f>VLOOKUP(AH7,Punktezuordnung!$A$2:$B$52,2,FALSE())</f>
        <v>0</v>
      </c>
      <c r="AJ7" s="36">
        <v>0</v>
      </c>
      <c r="AK7" s="38">
        <f t="shared" si="19"/>
        <v>51</v>
      </c>
      <c r="AL7" s="7">
        <f>VLOOKUP(AK7,Punktezuordnung!$A$2:$B$52,2,FALSE())</f>
        <v>0</v>
      </c>
      <c r="AM7" s="87">
        <f>VLOOKUP(C7,NIA_Cross!$C$2:$I$142,7,FALSE)</f>
        <v>0.36874999999999997</v>
      </c>
      <c r="AN7" s="26">
        <f t="shared" si="20"/>
        <v>6</v>
      </c>
      <c r="AO7" s="7">
        <f>VLOOKUP(AN7,Punktezuordnung!$A$2:$B$52,2,FALSE())</f>
        <v>45</v>
      </c>
      <c r="AP7" s="92">
        <f>VLOOKUP(C7,STO_Sprint!$C$2:$I$142,4,FALSE)</f>
        <v>9.6</v>
      </c>
      <c r="AQ7" s="38">
        <f t="shared" si="21"/>
        <v>5</v>
      </c>
      <c r="AR7" s="7">
        <f>VLOOKUP(AQ7,Punktezuordnung!$A$2:$B$52,2,FALSE())</f>
        <v>46</v>
      </c>
      <c r="AS7" s="37">
        <f>VLOOKUP(C7,STO_Weit!$C$2:$I$142,5,FALSE)</f>
        <v>8.6999999999999993</v>
      </c>
      <c r="AT7" s="38">
        <f t="shared" si="22"/>
        <v>4</v>
      </c>
      <c r="AU7" s="7">
        <f>VLOOKUP(AT7,Punktezuordnung!$A$2:$B$52,2,FALSE())</f>
        <v>47</v>
      </c>
      <c r="AV7" s="37">
        <f>VLOOKUP(C7,ANG_Hindernissprint!$C$2:$I$142,4,FALSE)</f>
        <v>9.4700000000000006</v>
      </c>
      <c r="AW7" s="38">
        <f t="shared" si="23"/>
        <v>5</v>
      </c>
      <c r="AX7" s="7">
        <f>VLOOKUP(AW7,Punktezuordnung!$A$2:$B$52,2,FALSE())</f>
        <v>46</v>
      </c>
      <c r="AY7" s="35">
        <f>VLOOKUP(C7,ANG_Hoch!$C$2:$I$142,5,FALSE)</f>
        <v>0.85</v>
      </c>
      <c r="AZ7" s="38">
        <f t="shared" si="24"/>
        <v>6</v>
      </c>
      <c r="BA7" s="40">
        <f>VLOOKUP(AZ7,Punktezuordnung!$A$2:$B$52,2,FALSE())</f>
        <v>45</v>
      </c>
    </row>
    <row r="8" spans="1:53" x14ac:dyDescent="0.25">
      <c r="A8" s="25" t="s">
        <v>81</v>
      </c>
      <c r="B8" s="25" t="s">
        <v>82</v>
      </c>
      <c r="C8" s="44" t="str">
        <f t="shared" si="0"/>
        <v>Lina Röhrdanz</v>
      </c>
      <c r="D8" s="25" t="s">
        <v>78</v>
      </c>
      <c r="E8" s="25">
        <v>2012</v>
      </c>
      <c r="F8" s="25" t="s">
        <v>83</v>
      </c>
      <c r="G8" s="38">
        <f t="shared" si="1"/>
        <v>5</v>
      </c>
      <c r="H8" s="7">
        <f>SUM(LARGE(J8:T8,{1;2;3;4;5;6;7;8}))</f>
        <v>353</v>
      </c>
      <c r="I8" s="9">
        <f t="shared" si="2"/>
        <v>8</v>
      </c>
      <c r="J8" s="6">
        <f t="shared" si="3"/>
        <v>37</v>
      </c>
      <c r="K8" s="7">
        <f t="shared" si="4"/>
        <v>34</v>
      </c>
      <c r="L8" s="6">
        <f t="shared" si="5"/>
        <v>48</v>
      </c>
      <c r="M8" s="7">
        <f t="shared" si="6"/>
        <v>48</v>
      </c>
      <c r="N8" s="30">
        <f t="shared" si="7"/>
        <v>47</v>
      </c>
      <c r="O8" s="31">
        <f t="shared" si="8"/>
        <v>47</v>
      </c>
      <c r="P8" s="8">
        <f t="shared" si="9"/>
        <v>0</v>
      </c>
      <c r="Q8" s="6">
        <f t="shared" si="10"/>
        <v>0</v>
      </c>
      <c r="R8" s="7">
        <f t="shared" si="11"/>
        <v>0</v>
      </c>
      <c r="S8" s="6">
        <f t="shared" si="12"/>
        <v>45</v>
      </c>
      <c r="T8" s="7">
        <f t="shared" si="13"/>
        <v>47</v>
      </c>
      <c r="U8" s="32">
        <v>2.98</v>
      </c>
      <c r="V8" s="38">
        <f t="shared" si="14"/>
        <v>14</v>
      </c>
      <c r="W8" s="7">
        <f>VLOOKUP(V8,Punktezuordnung!$A$2:$B$52,2,FALSE())</f>
        <v>37</v>
      </c>
      <c r="X8" s="33">
        <v>12</v>
      </c>
      <c r="Y8" s="38">
        <f t="shared" si="15"/>
        <v>17</v>
      </c>
      <c r="Z8" s="7">
        <f>VLOOKUP(Y8,Punktezuordnung!$A$2:$B$52,2,FALSE())</f>
        <v>34</v>
      </c>
      <c r="AA8" s="34">
        <v>9.52</v>
      </c>
      <c r="AB8" s="38">
        <f t="shared" si="16"/>
        <v>3</v>
      </c>
      <c r="AC8" s="7">
        <f>VLOOKUP(AB8,Punktezuordnung!$A$2:$B$52,2,FALSE())</f>
        <v>48</v>
      </c>
      <c r="AD8" s="35">
        <v>38</v>
      </c>
      <c r="AE8" s="38">
        <f t="shared" si="17"/>
        <v>3</v>
      </c>
      <c r="AF8" s="7">
        <f>VLOOKUP(AE8,Punktezuordnung!$A$2:$B$52,2,FALSE())</f>
        <v>48</v>
      </c>
      <c r="AG8" s="37">
        <f>VLOOKUP(C8,LAT_Weit!$C$2:$F$124,4,FALSE)</f>
        <v>8</v>
      </c>
      <c r="AH8" s="38">
        <f t="shared" si="18"/>
        <v>4</v>
      </c>
      <c r="AI8" s="7">
        <f>VLOOKUP(AH8,Punktezuordnung!$A$2:$B$52,2,FALSE())</f>
        <v>47</v>
      </c>
      <c r="AJ8" s="36">
        <f>VLOOKUP(C8,LAT_Drehwurf!$C$2:$F$128,4,FALSE)</f>
        <v>48</v>
      </c>
      <c r="AK8" s="38">
        <f t="shared" si="19"/>
        <v>4</v>
      </c>
      <c r="AL8" s="7">
        <f>VLOOKUP(AK8,Punktezuordnung!$A$2:$B$52,2,FALSE())</f>
        <v>47</v>
      </c>
      <c r="AM8" s="90">
        <v>100</v>
      </c>
      <c r="AN8" s="26">
        <f t="shared" si="20"/>
        <v>51</v>
      </c>
      <c r="AO8" s="7">
        <f>VLOOKUP(AN8,Punktezuordnung!$A$2:$B$52,2,FALSE())</f>
        <v>0</v>
      </c>
      <c r="AP8" s="92">
        <v>100</v>
      </c>
      <c r="AQ8" s="38">
        <f t="shared" si="21"/>
        <v>51</v>
      </c>
      <c r="AR8" s="7">
        <f>VLOOKUP(AQ8,Punktezuordnung!$A$2:$B$52,2,FALSE())</f>
        <v>0</v>
      </c>
      <c r="AS8" s="37">
        <v>0</v>
      </c>
      <c r="AT8" s="38">
        <f t="shared" si="22"/>
        <v>51</v>
      </c>
      <c r="AU8" s="7">
        <f>VLOOKUP(AT8,Punktezuordnung!$A$2:$B$52,2,FALSE())</f>
        <v>0</v>
      </c>
      <c r="AV8" s="37">
        <f>VLOOKUP(C8,ANG_Hindernissprint!$C$2:$I$142,4,FALSE)</f>
        <v>9.7200000000000006</v>
      </c>
      <c r="AW8" s="38">
        <f t="shared" si="23"/>
        <v>6</v>
      </c>
      <c r="AX8" s="7">
        <f>VLOOKUP(AW8,Punktezuordnung!$A$2:$B$52,2,FALSE())</f>
        <v>45</v>
      </c>
      <c r="AY8" s="35">
        <f>VLOOKUP(C8,ANG_Hoch!$C$2:$I$142,5,FALSE)</f>
        <v>1.1000000000000001</v>
      </c>
      <c r="AZ8" s="38">
        <f t="shared" si="24"/>
        <v>4</v>
      </c>
      <c r="BA8" s="40">
        <f>VLOOKUP(AZ8,Punktezuordnung!$A$2:$B$52,2,FALSE())</f>
        <v>47</v>
      </c>
    </row>
    <row r="9" spans="1:53" x14ac:dyDescent="0.25">
      <c r="A9" s="25" t="s">
        <v>93</v>
      </c>
      <c r="B9" s="25" t="s">
        <v>94</v>
      </c>
      <c r="C9" s="44" t="str">
        <f t="shared" si="0"/>
        <v>Emily Österreich</v>
      </c>
      <c r="D9" s="25" t="s">
        <v>78</v>
      </c>
      <c r="E9" s="25">
        <v>2012</v>
      </c>
      <c r="F9" s="25" t="s">
        <v>73</v>
      </c>
      <c r="G9" s="38">
        <f t="shared" si="1"/>
        <v>6</v>
      </c>
      <c r="H9" s="7">
        <f>SUM(LARGE(J9:T9,{1;2;3;4;5;6;7;8}))</f>
        <v>341</v>
      </c>
      <c r="I9" s="9">
        <f t="shared" si="2"/>
        <v>8</v>
      </c>
      <c r="J9" s="6">
        <f t="shared" si="3"/>
        <v>34</v>
      </c>
      <c r="K9" s="7">
        <f t="shared" si="4"/>
        <v>36</v>
      </c>
      <c r="L9" s="6">
        <f t="shared" si="5"/>
        <v>45</v>
      </c>
      <c r="M9" s="7">
        <f t="shared" si="6"/>
        <v>46</v>
      </c>
      <c r="N9" s="30">
        <f t="shared" si="7"/>
        <v>0</v>
      </c>
      <c r="O9" s="31">
        <f t="shared" si="8"/>
        <v>0</v>
      </c>
      <c r="P9" s="8">
        <f t="shared" si="9"/>
        <v>0</v>
      </c>
      <c r="Q9" s="6">
        <f t="shared" si="10"/>
        <v>46</v>
      </c>
      <c r="R9" s="7">
        <f t="shared" si="11"/>
        <v>45</v>
      </c>
      <c r="S9" s="6">
        <f t="shared" si="12"/>
        <v>44</v>
      </c>
      <c r="T9" s="7">
        <f t="shared" si="13"/>
        <v>45</v>
      </c>
      <c r="U9" s="32">
        <v>2.5</v>
      </c>
      <c r="V9" s="38">
        <f t="shared" si="14"/>
        <v>17</v>
      </c>
      <c r="W9" s="7">
        <f>VLOOKUP(V9,Punktezuordnung!$A$2:$B$52,2,FALSE())</f>
        <v>34</v>
      </c>
      <c r="X9" s="33">
        <v>12.5</v>
      </c>
      <c r="Y9" s="38">
        <f t="shared" si="15"/>
        <v>15</v>
      </c>
      <c r="Z9" s="7">
        <f>VLOOKUP(Y9,Punktezuordnung!$A$2:$B$52,2,FALSE())</f>
        <v>36</v>
      </c>
      <c r="AA9" s="34">
        <v>10.4</v>
      </c>
      <c r="AB9" s="38">
        <f t="shared" si="16"/>
        <v>6</v>
      </c>
      <c r="AC9" s="7">
        <f>VLOOKUP(AB9,Punktezuordnung!$A$2:$B$52,2,FALSE())</f>
        <v>45</v>
      </c>
      <c r="AD9" s="35">
        <v>28</v>
      </c>
      <c r="AE9" s="38">
        <f t="shared" si="17"/>
        <v>5</v>
      </c>
      <c r="AF9" s="7">
        <f>VLOOKUP(AE9,Punktezuordnung!$A$2:$B$52,2,FALSE())</f>
        <v>46</v>
      </c>
      <c r="AG9" s="37">
        <v>0</v>
      </c>
      <c r="AH9" s="38">
        <f t="shared" si="18"/>
        <v>51</v>
      </c>
      <c r="AI9" s="7">
        <f>VLOOKUP(AH9,Punktezuordnung!$A$2:$B$52,2,FALSE())</f>
        <v>0</v>
      </c>
      <c r="AJ9" s="36">
        <v>0</v>
      </c>
      <c r="AK9" s="38">
        <f t="shared" si="19"/>
        <v>51</v>
      </c>
      <c r="AL9" s="7">
        <f>VLOOKUP(AK9,Punktezuordnung!$A$2:$B$52,2,FALSE())</f>
        <v>0</v>
      </c>
      <c r="AM9" s="90">
        <v>100</v>
      </c>
      <c r="AN9" s="26">
        <f t="shared" si="20"/>
        <v>51</v>
      </c>
      <c r="AO9" s="7">
        <f>VLOOKUP(AN9,Punktezuordnung!$A$2:$B$52,2,FALSE())</f>
        <v>0</v>
      </c>
      <c r="AP9" s="92">
        <f>VLOOKUP(C9,STO_Sprint!$C$2:$I$142,4,FALSE)</f>
        <v>9.6</v>
      </c>
      <c r="AQ9" s="38">
        <f t="shared" si="21"/>
        <v>5</v>
      </c>
      <c r="AR9" s="7">
        <f>VLOOKUP(AQ9,Punktezuordnung!$A$2:$B$52,2,FALSE())</f>
        <v>46</v>
      </c>
      <c r="AS9" s="37">
        <f>VLOOKUP(C9,STO_Weit!$C$2:$I$142,5,FALSE)</f>
        <v>8.3699999999999992</v>
      </c>
      <c r="AT9" s="38">
        <f t="shared" si="22"/>
        <v>6</v>
      </c>
      <c r="AU9" s="7">
        <f>VLOOKUP(AT9,Punktezuordnung!$A$2:$B$52,2,FALSE())</f>
        <v>45</v>
      </c>
      <c r="AV9" s="37">
        <f>VLOOKUP(C9,ANG_Hindernissprint!$C$2:$I$142,4,FALSE)</f>
        <v>10.4</v>
      </c>
      <c r="AW9" s="38">
        <f t="shared" si="23"/>
        <v>7</v>
      </c>
      <c r="AX9" s="7">
        <f>VLOOKUP(AW9,Punktezuordnung!$A$2:$B$52,2,FALSE())</f>
        <v>44</v>
      </c>
      <c r="AY9" s="35">
        <f>VLOOKUP(C9,ANG_Hoch!$C$2:$I$142,5,FALSE)</f>
        <v>0.85</v>
      </c>
      <c r="AZ9" s="38">
        <f t="shared" si="24"/>
        <v>6</v>
      </c>
      <c r="BA9" s="40">
        <f>VLOOKUP(AZ9,Punktezuordnung!$A$2:$B$52,2,FALSE())</f>
        <v>45</v>
      </c>
    </row>
    <row r="10" spans="1:53" x14ac:dyDescent="0.25">
      <c r="A10" s="25" t="s">
        <v>86</v>
      </c>
      <c r="B10" s="25" t="s">
        <v>87</v>
      </c>
      <c r="C10" s="44" t="str">
        <f t="shared" si="0"/>
        <v>Helena Rüger</v>
      </c>
      <c r="D10" s="25" t="s">
        <v>78</v>
      </c>
      <c r="E10" s="25">
        <v>2012</v>
      </c>
      <c r="F10" s="25" t="s">
        <v>48</v>
      </c>
      <c r="G10" s="38">
        <f t="shared" si="1"/>
        <v>7</v>
      </c>
      <c r="H10" s="7">
        <f>SUM(LARGE(J10:T10,{1;2;3;4;5;6;7;8}))</f>
        <v>281</v>
      </c>
      <c r="I10" s="9">
        <f t="shared" si="2"/>
        <v>6</v>
      </c>
      <c r="J10" s="6">
        <f t="shared" si="3"/>
        <v>43</v>
      </c>
      <c r="K10" s="7">
        <f t="shared" si="4"/>
        <v>44</v>
      </c>
      <c r="L10" s="6">
        <f t="shared" si="5"/>
        <v>0</v>
      </c>
      <c r="M10" s="7">
        <f t="shared" si="6"/>
        <v>0</v>
      </c>
      <c r="N10" s="30">
        <f t="shared" si="7"/>
        <v>48</v>
      </c>
      <c r="O10" s="31">
        <f t="shared" si="8"/>
        <v>48</v>
      </c>
      <c r="P10" s="8">
        <f t="shared" si="9"/>
        <v>0</v>
      </c>
      <c r="Q10" s="6">
        <f t="shared" si="10"/>
        <v>49</v>
      </c>
      <c r="R10" s="7">
        <f t="shared" si="11"/>
        <v>49</v>
      </c>
      <c r="S10" s="6">
        <f t="shared" si="12"/>
        <v>0</v>
      </c>
      <c r="T10" s="7">
        <f t="shared" si="13"/>
        <v>0</v>
      </c>
      <c r="U10" s="32">
        <v>3.14</v>
      </c>
      <c r="V10" s="38">
        <f t="shared" si="14"/>
        <v>8</v>
      </c>
      <c r="W10" s="7">
        <f>VLOOKUP(V10,Punktezuordnung!$A$2:$B$52,2,FALSE())</f>
        <v>43</v>
      </c>
      <c r="X10" s="33">
        <v>19</v>
      </c>
      <c r="Y10" s="38">
        <f t="shared" si="15"/>
        <v>7</v>
      </c>
      <c r="Z10" s="7">
        <f>VLOOKUP(Y10,Punktezuordnung!$A$2:$B$52,2,FALSE())</f>
        <v>44</v>
      </c>
      <c r="AA10" s="34">
        <v>100</v>
      </c>
      <c r="AB10" s="38">
        <f t="shared" si="16"/>
        <v>51</v>
      </c>
      <c r="AC10" s="7">
        <f>VLOOKUP(AB10,Punktezuordnung!$A$2:$B$52,2,FALSE())</f>
        <v>0</v>
      </c>
      <c r="AD10" s="35">
        <v>0</v>
      </c>
      <c r="AE10" s="38">
        <f t="shared" si="17"/>
        <v>51</v>
      </c>
      <c r="AF10" s="7">
        <f>VLOOKUP(AE10,Punktezuordnung!$A$2:$B$52,2,FALSE())</f>
        <v>0</v>
      </c>
      <c r="AG10" s="37">
        <f>VLOOKUP(C10,LAT_Weit!$C$2:$F$124,4,FALSE)</f>
        <v>8.4499999999999993</v>
      </c>
      <c r="AH10" s="38">
        <f t="shared" si="18"/>
        <v>3</v>
      </c>
      <c r="AI10" s="7">
        <f>VLOOKUP(AH10,Punktezuordnung!$A$2:$B$52,2,FALSE())</f>
        <v>48</v>
      </c>
      <c r="AJ10" s="36">
        <f>VLOOKUP(C10,LAT_Drehwurf!$C$2:$F$128,4,FALSE)</f>
        <v>49</v>
      </c>
      <c r="AK10" s="38">
        <f t="shared" si="19"/>
        <v>3</v>
      </c>
      <c r="AL10" s="7">
        <f>VLOOKUP(AK10,Punktezuordnung!$A$2:$B$52,2,FALSE())</f>
        <v>48</v>
      </c>
      <c r="AM10" s="90">
        <v>100</v>
      </c>
      <c r="AN10" s="26">
        <f t="shared" si="20"/>
        <v>51</v>
      </c>
      <c r="AO10" s="7">
        <f>VLOOKUP(AN10,Punktezuordnung!$A$2:$B$52,2,FALSE())</f>
        <v>0</v>
      </c>
      <c r="AP10" s="92">
        <f>VLOOKUP(C10,STO_Sprint!$C$2:$I$142,4,FALSE)</f>
        <v>8.9</v>
      </c>
      <c r="AQ10" s="38">
        <f t="shared" si="21"/>
        <v>2</v>
      </c>
      <c r="AR10" s="7">
        <f>VLOOKUP(AQ10,Punktezuordnung!$A$2:$B$52,2,FALSE())</f>
        <v>49</v>
      </c>
      <c r="AS10" s="37">
        <f>VLOOKUP(C10,STO_Weit!$C$2:$I$142,5,FALSE)</f>
        <v>9.49</v>
      </c>
      <c r="AT10" s="38">
        <f t="shared" si="22"/>
        <v>2</v>
      </c>
      <c r="AU10" s="7">
        <f>VLOOKUP(AT10,Punktezuordnung!$A$2:$B$52,2,FALSE())</f>
        <v>49</v>
      </c>
      <c r="AV10" s="37">
        <v>100</v>
      </c>
      <c r="AW10" s="38">
        <f t="shared" si="23"/>
        <v>51</v>
      </c>
      <c r="AX10" s="7">
        <f>VLOOKUP(AW10,Punktezuordnung!$A$2:$B$52,2,FALSE())</f>
        <v>0</v>
      </c>
      <c r="AY10" s="35">
        <v>0</v>
      </c>
      <c r="AZ10" s="38">
        <f t="shared" si="24"/>
        <v>51</v>
      </c>
      <c r="BA10" s="40">
        <f>VLOOKUP(AZ10,Punktezuordnung!$A$2:$B$52,2,FALSE())</f>
        <v>0</v>
      </c>
    </row>
    <row r="11" spans="1:53" x14ac:dyDescent="0.25">
      <c r="A11" s="25" t="s">
        <v>84</v>
      </c>
      <c r="B11" s="25" t="s">
        <v>85</v>
      </c>
      <c r="C11" s="44" t="str">
        <f t="shared" si="0"/>
        <v>Clara Kirchner</v>
      </c>
      <c r="D11" s="25" t="s">
        <v>78</v>
      </c>
      <c r="E11" s="25">
        <v>2012</v>
      </c>
      <c r="F11" s="25" t="s">
        <v>48</v>
      </c>
      <c r="G11" s="38">
        <f t="shared" si="1"/>
        <v>8</v>
      </c>
      <c r="H11" s="7">
        <f>SUM(LARGE(J11:T11,{1;2;3;4;5;6;7;8}))</f>
        <v>271</v>
      </c>
      <c r="I11" s="9">
        <f t="shared" si="2"/>
        <v>6</v>
      </c>
      <c r="J11" s="6">
        <f t="shared" si="3"/>
        <v>0</v>
      </c>
      <c r="K11" s="7">
        <f t="shared" si="4"/>
        <v>0</v>
      </c>
      <c r="L11" s="6">
        <f t="shared" si="5"/>
        <v>46</v>
      </c>
      <c r="M11" s="7">
        <f t="shared" si="6"/>
        <v>46</v>
      </c>
      <c r="N11" s="30">
        <f t="shared" si="7"/>
        <v>45</v>
      </c>
      <c r="O11" s="31">
        <f t="shared" si="8"/>
        <v>46</v>
      </c>
      <c r="P11" s="8">
        <f t="shared" si="9"/>
        <v>0</v>
      </c>
      <c r="Q11" s="6">
        <f t="shared" si="10"/>
        <v>0</v>
      </c>
      <c r="R11" s="7">
        <f t="shared" si="11"/>
        <v>0</v>
      </c>
      <c r="S11" s="6">
        <f t="shared" si="12"/>
        <v>43</v>
      </c>
      <c r="T11" s="7">
        <f t="shared" si="13"/>
        <v>45</v>
      </c>
      <c r="U11" s="32">
        <v>0</v>
      </c>
      <c r="V11" s="38">
        <f t="shared" si="14"/>
        <v>51</v>
      </c>
      <c r="W11" s="7">
        <f>VLOOKUP(V11,Punktezuordnung!$A$2:$B$52,2,FALSE())</f>
        <v>0</v>
      </c>
      <c r="X11" s="33">
        <v>0</v>
      </c>
      <c r="Y11" s="38">
        <f t="shared" si="15"/>
        <v>51</v>
      </c>
      <c r="Z11" s="7">
        <f>VLOOKUP(Y11,Punktezuordnung!$A$2:$B$52,2,FALSE())</f>
        <v>0</v>
      </c>
      <c r="AA11" s="34">
        <v>10.28</v>
      </c>
      <c r="AB11" s="38">
        <f t="shared" si="16"/>
        <v>5</v>
      </c>
      <c r="AC11" s="7">
        <f>VLOOKUP(AB11,Punktezuordnung!$A$2:$B$52,2,FALSE())</f>
        <v>46</v>
      </c>
      <c r="AD11" s="35">
        <v>28</v>
      </c>
      <c r="AE11" s="38">
        <f t="shared" si="17"/>
        <v>5</v>
      </c>
      <c r="AF11" s="7">
        <f>VLOOKUP(AE11,Punktezuordnung!$A$2:$B$52,2,FALSE())</f>
        <v>46</v>
      </c>
      <c r="AG11" s="37">
        <v>0.1</v>
      </c>
      <c r="AH11" s="38">
        <f t="shared" si="18"/>
        <v>6</v>
      </c>
      <c r="AI11" s="7">
        <f>VLOOKUP(AH11,Punktezuordnung!$A$2:$B$52,2,FALSE())</f>
        <v>45</v>
      </c>
      <c r="AJ11" s="36">
        <f>VLOOKUP(C11,LAT_Drehwurf!$C$2:$F$128,4,FALSE)</f>
        <v>37</v>
      </c>
      <c r="AK11" s="38">
        <f t="shared" si="19"/>
        <v>5</v>
      </c>
      <c r="AL11" s="7">
        <f>VLOOKUP(AK11,Punktezuordnung!$A$2:$B$52,2,FALSE())</f>
        <v>46</v>
      </c>
      <c r="AM11" s="90">
        <v>100</v>
      </c>
      <c r="AN11" s="26">
        <f t="shared" si="20"/>
        <v>51</v>
      </c>
      <c r="AO11" s="7">
        <f>VLOOKUP(AN11,Punktezuordnung!$A$2:$B$52,2,FALSE())</f>
        <v>0</v>
      </c>
      <c r="AP11" s="92">
        <v>100</v>
      </c>
      <c r="AQ11" s="38">
        <f t="shared" si="21"/>
        <v>51</v>
      </c>
      <c r="AR11" s="7">
        <f>VLOOKUP(AQ11,Punktezuordnung!$A$2:$B$52,2,FALSE())</f>
        <v>0</v>
      </c>
      <c r="AS11" s="37">
        <v>0</v>
      </c>
      <c r="AT11" s="38">
        <f t="shared" si="22"/>
        <v>51</v>
      </c>
      <c r="AU11" s="7">
        <f>VLOOKUP(AT11,Punktezuordnung!$A$2:$B$52,2,FALSE())</f>
        <v>0</v>
      </c>
      <c r="AV11" s="37">
        <f>VLOOKUP(C11,ANG_Hindernissprint!$C$2:$I$142,4,FALSE)</f>
        <v>10.99</v>
      </c>
      <c r="AW11" s="38">
        <f t="shared" si="23"/>
        <v>8</v>
      </c>
      <c r="AX11" s="7">
        <f>VLOOKUP(AW11,Punktezuordnung!$A$2:$B$52,2,FALSE())</f>
        <v>43</v>
      </c>
      <c r="AY11" s="35">
        <f>VLOOKUP(C11,ANG_Hoch!$C$2:$I$142,5,FALSE)</f>
        <v>0.85</v>
      </c>
      <c r="AZ11" s="38">
        <f t="shared" si="24"/>
        <v>6</v>
      </c>
      <c r="BA11" s="40">
        <f>VLOOKUP(AZ11,Punktezuordnung!$A$2:$B$52,2,FALSE())</f>
        <v>45</v>
      </c>
    </row>
    <row r="12" spans="1:53" x14ac:dyDescent="0.25">
      <c r="A12" s="25" t="s">
        <v>98</v>
      </c>
      <c r="B12" s="25" t="s">
        <v>99</v>
      </c>
      <c r="C12" s="44" t="str">
        <f t="shared" si="0"/>
        <v>Marit Stock</v>
      </c>
      <c r="D12" s="25" t="s">
        <v>78</v>
      </c>
      <c r="E12" s="25">
        <v>2012</v>
      </c>
      <c r="F12" s="25" t="s">
        <v>41</v>
      </c>
      <c r="G12" s="38">
        <f t="shared" si="1"/>
        <v>9</v>
      </c>
      <c r="H12" s="7">
        <f>SUM(LARGE(J12:T12,{1;2;3;4;5;6;7;8}))</f>
        <v>239</v>
      </c>
      <c r="I12" s="9">
        <f t="shared" si="2"/>
        <v>5</v>
      </c>
      <c r="J12" s="6">
        <f t="shared" si="3"/>
        <v>45</v>
      </c>
      <c r="K12" s="7">
        <f t="shared" si="4"/>
        <v>46</v>
      </c>
      <c r="L12" s="6">
        <f t="shared" si="5"/>
        <v>0</v>
      </c>
      <c r="M12" s="7">
        <f t="shared" si="6"/>
        <v>0</v>
      </c>
      <c r="N12" s="30">
        <f t="shared" si="7"/>
        <v>0</v>
      </c>
      <c r="O12" s="31">
        <f t="shared" si="8"/>
        <v>0</v>
      </c>
      <c r="P12" s="8">
        <f t="shared" si="9"/>
        <v>48</v>
      </c>
      <c r="Q12" s="6">
        <f t="shared" si="10"/>
        <v>0</v>
      </c>
      <c r="R12" s="7">
        <f t="shared" si="11"/>
        <v>0</v>
      </c>
      <c r="S12" s="6">
        <f t="shared" si="12"/>
        <v>50</v>
      </c>
      <c r="T12" s="7">
        <f t="shared" si="13"/>
        <v>50</v>
      </c>
      <c r="U12" s="32">
        <v>3.42</v>
      </c>
      <c r="V12" s="38">
        <f t="shared" si="14"/>
        <v>6</v>
      </c>
      <c r="W12" s="7">
        <f>VLOOKUP(V12,Punktezuordnung!$A$2:$B$52,2,FALSE())</f>
        <v>45</v>
      </c>
      <c r="X12" s="33">
        <v>21.5</v>
      </c>
      <c r="Y12" s="38">
        <f t="shared" si="15"/>
        <v>5</v>
      </c>
      <c r="Z12" s="7">
        <f>VLOOKUP(Y12,Punktezuordnung!$A$2:$B$52,2,FALSE())</f>
        <v>46</v>
      </c>
      <c r="AA12" s="34">
        <v>100</v>
      </c>
      <c r="AB12" s="38">
        <f t="shared" si="16"/>
        <v>51</v>
      </c>
      <c r="AC12" s="7">
        <f>VLOOKUP(AB12,Punktezuordnung!$A$2:$B$52,2,FALSE())</f>
        <v>0</v>
      </c>
      <c r="AD12" s="35">
        <v>0</v>
      </c>
      <c r="AE12" s="38">
        <f t="shared" si="17"/>
        <v>51</v>
      </c>
      <c r="AF12" s="7">
        <f>VLOOKUP(AE12,Punktezuordnung!$A$2:$B$52,2,FALSE())</f>
        <v>0</v>
      </c>
      <c r="AG12" s="37">
        <v>0</v>
      </c>
      <c r="AH12" s="38">
        <f t="shared" si="18"/>
        <v>51</v>
      </c>
      <c r="AI12" s="7">
        <f>VLOOKUP(AH12,Punktezuordnung!$A$2:$B$52,2,FALSE())</f>
        <v>0</v>
      </c>
      <c r="AJ12" s="36">
        <v>0</v>
      </c>
      <c r="AK12" s="38">
        <f t="shared" si="19"/>
        <v>51</v>
      </c>
      <c r="AL12" s="7">
        <f>VLOOKUP(AK12,Punktezuordnung!$A$2:$B$52,2,FALSE())</f>
        <v>0</v>
      </c>
      <c r="AM12" s="87">
        <f>VLOOKUP(C12,NIA_Cross!$C$2:$I$142,7,FALSE)</f>
        <v>0.31111111111111112</v>
      </c>
      <c r="AN12" s="26">
        <f t="shared" si="20"/>
        <v>3</v>
      </c>
      <c r="AO12" s="7">
        <f>VLOOKUP(AN12,Punktezuordnung!$A$2:$B$52,2,FALSE())</f>
        <v>48</v>
      </c>
      <c r="AP12" s="92">
        <v>100</v>
      </c>
      <c r="AQ12" s="38">
        <f t="shared" si="21"/>
        <v>51</v>
      </c>
      <c r="AR12" s="7">
        <f>VLOOKUP(AQ12,Punktezuordnung!$A$2:$B$52,2,FALSE())</f>
        <v>0</v>
      </c>
      <c r="AS12" s="37">
        <v>0</v>
      </c>
      <c r="AT12" s="38">
        <f t="shared" si="22"/>
        <v>51</v>
      </c>
      <c r="AU12" s="7">
        <f>VLOOKUP(AT12,Punktezuordnung!$A$2:$B$52,2,FALSE())</f>
        <v>0</v>
      </c>
      <c r="AV12" s="37">
        <f>VLOOKUP(C12,ANG_Hindernissprint!$C$2:$I$142,4,FALSE)</f>
        <v>7.92</v>
      </c>
      <c r="AW12" s="38">
        <f t="shared" si="23"/>
        <v>1</v>
      </c>
      <c r="AX12" s="7">
        <f>VLOOKUP(AW12,Punktezuordnung!$A$2:$B$52,2,FALSE())</f>
        <v>50</v>
      </c>
      <c r="AY12" s="35">
        <f>VLOOKUP(C12,ANG_Hoch!$C$2:$I$142,5,FALSE)</f>
        <v>1.1499999999999999</v>
      </c>
      <c r="AZ12" s="38">
        <f t="shared" si="24"/>
        <v>1</v>
      </c>
      <c r="BA12" s="40">
        <f>VLOOKUP(AZ12,Punktezuordnung!$A$2:$B$52,2,FALSE())</f>
        <v>50</v>
      </c>
    </row>
    <row r="13" spans="1:53" x14ac:dyDescent="0.25">
      <c r="A13" s="25" t="s">
        <v>110</v>
      </c>
      <c r="B13" s="25" t="s">
        <v>111</v>
      </c>
      <c r="C13" s="44" t="str">
        <f t="shared" si="0"/>
        <v>Anna Karstädt</v>
      </c>
      <c r="D13" s="25" t="s">
        <v>78</v>
      </c>
      <c r="E13" s="25">
        <v>2012</v>
      </c>
      <c r="F13" s="25" t="s">
        <v>41</v>
      </c>
      <c r="G13" s="38">
        <f t="shared" si="1"/>
        <v>10</v>
      </c>
      <c r="H13" s="7">
        <f>SUM(LARGE(J13:T13,{1;2;3;4;5;6;7;8}))</f>
        <v>125</v>
      </c>
      <c r="I13" s="9">
        <f t="shared" si="2"/>
        <v>3</v>
      </c>
      <c r="J13" s="6">
        <f t="shared" si="3"/>
        <v>42</v>
      </c>
      <c r="K13" s="7">
        <f t="shared" si="4"/>
        <v>37</v>
      </c>
      <c r="L13" s="6">
        <f t="shared" si="5"/>
        <v>0</v>
      </c>
      <c r="M13" s="7">
        <f t="shared" si="6"/>
        <v>0</v>
      </c>
      <c r="N13" s="30">
        <f t="shared" si="7"/>
        <v>0</v>
      </c>
      <c r="O13" s="31">
        <f t="shared" si="8"/>
        <v>0</v>
      </c>
      <c r="P13" s="8">
        <f t="shared" si="9"/>
        <v>46</v>
      </c>
      <c r="Q13" s="6">
        <f t="shared" si="10"/>
        <v>0</v>
      </c>
      <c r="R13" s="7">
        <f t="shared" si="11"/>
        <v>0</v>
      </c>
      <c r="S13" s="6">
        <f t="shared" si="12"/>
        <v>0</v>
      </c>
      <c r="T13" s="7">
        <f t="shared" si="13"/>
        <v>0</v>
      </c>
      <c r="U13" s="32">
        <v>3.1</v>
      </c>
      <c r="V13" s="38">
        <f t="shared" si="14"/>
        <v>9</v>
      </c>
      <c r="W13" s="7">
        <f>VLOOKUP(V13,Punktezuordnung!$A$2:$B$52,2,FALSE())</f>
        <v>42</v>
      </c>
      <c r="X13" s="33">
        <v>13.5</v>
      </c>
      <c r="Y13" s="38">
        <f t="shared" si="15"/>
        <v>14</v>
      </c>
      <c r="Z13" s="7">
        <f>VLOOKUP(Y13,Punktezuordnung!$A$2:$B$52,2,FALSE())</f>
        <v>37</v>
      </c>
      <c r="AA13" s="34">
        <v>100</v>
      </c>
      <c r="AB13" s="38">
        <f t="shared" si="16"/>
        <v>51</v>
      </c>
      <c r="AC13" s="7">
        <f>VLOOKUP(AB13,Punktezuordnung!$A$2:$B$52,2,FALSE())</f>
        <v>0</v>
      </c>
      <c r="AD13" s="35">
        <v>0</v>
      </c>
      <c r="AE13" s="38">
        <f t="shared" si="17"/>
        <v>51</v>
      </c>
      <c r="AF13" s="7">
        <f>VLOOKUP(AE13,Punktezuordnung!$A$2:$B$52,2,FALSE())</f>
        <v>0</v>
      </c>
      <c r="AG13" s="37">
        <v>0</v>
      </c>
      <c r="AH13" s="38">
        <f t="shared" si="18"/>
        <v>51</v>
      </c>
      <c r="AI13" s="7">
        <f>VLOOKUP(AH13,Punktezuordnung!$A$2:$B$52,2,FALSE())</f>
        <v>0</v>
      </c>
      <c r="AJ13" s="36">
        <v>0</v>
      </c>
      <c r="AK13" s="38">
        <f t="shared" si="19"/>
        <v>51</v>
      </c>
      <c r="AL13" s="7">
        <f>VLOOKUP(AK13,Punktezuordnung!$A$2:$B$52,2,FALSE())</f>
        <v>0</v>
      </c>
      <c r="AM13" s="87">
        <f>VLOOKUP(C13,NIA_Cross!$C$2:$I$142,7,FALSE)</f>
        <v>0.35555555555555557</v>
      </c>
      <c r="AN13" s="26">
        <f t="shared" si="20"/>
        <v>5</v>
      </c>
      <c r="AO13" s="7">
        <f>VLOOKUP(AN13,Punktezuordnung!$A$2:$B$52,2,FALSE())</f>
        <v>46</v>
      </c>
      <c r="AP13" s="92">
        <v>100</v>
      </c>
      <c r="AQ13" s="38">
        <f t="shared" si="21"/>
        <v>51</v>
      </c>
      <c r="AR13" s="7">
        <f>VLOOKUP(AQ13,Punktezuordnung!$A$2:$B$52,2,FALSE())</f>
        <v>0</v>
      </c>
      <c r="AS13" s="37">
        <v>0</v>
      </c>
      <c r="AT13" s="38">
        <f t="shared" si="22"/>
        <v>51</v>
      </c>
      <c r="AU13" s="7">
        <f>VLOOKUP(AT13,Punktezuordnung!$A$2:$B$52,2,FALSE())</f>
        <v>0</v>
      </c>
      <c r="AV13" s="37">
        <v>100</v>
      </c>
      <c r="AW13" s="38">
        <f t="shared" si="23"/>
        <v>51</v>
      </c>
      <c r="AX13" s="7">
        <f>VLOOKUP(AW13,Punktezuordnung!$A$2:$B$52,2,FALSE())</f>
        <v>0</v>
      </c>
      <c r="AY13" s="35">
        <v>0</v>
      </c>
      <c r="AZ13" s="38">
        <f t="shared" si="24"/>
        <v>51</v>
      </c>
      <c r="BA13" s="40">
        <f>VLOOKUP(AZ13,Punktezuordnung!$A$2:$B$52,2,FALSE())</f>
        <v>0</v>
      </c>
    </row>
    <row r="14" spans="1:53" x14ac:dyDescent="0.25">
      <c r="A14" s="25" t="s">
        <v>95</v>
      </c>
      <c r="B14" s="25" t="s">
        <v>96</v>
      </c>
      <c r="C14" s="44" t="str">
        <f t="shared" si="0"/>
        <v>Ronja Ossinger</v>
      </c>
      <c r="D14" s="25" t="s">
        <v>78</v>
      </c>
      <c r="E14" s="25">
        <v>2012</v>
      </c>
      <c r="F14" s="25" t="s">
        <v>57</v>
      </c>
      <c r="G14" s="38">
        <f t="shared" si="1"/>
        <v>11</v>
      </c>
      <c r="H14" s="7">
        <f>SUM(LARGE(J14:T14,{1;2;3;4;5;6;7;8}))</f>
        <v>100</v>
      </c>
      <c r="I14" s="9">
        <f t="shared" si="2"/>
        <v>2</v>
      </c>
      <c r="J14" s="6">
        <f t="shared" si="3"/>
        <v>50</v>
      </c>
      <c r="K14" s="7">
        <f t="shared" si="4"/>
        <v>50</v>
      </c>
      <c r="L14" s="6">
        <f t="shared" si="5"/>
        <v>0</v>
      </c>
      <c r="M14" s="7">
        <f t="shared" si="6"/>
        <v>0</v>
      </c>
      <c r="N14" s="30">
        <f t="shared" si="7"/>
        <v>0</v>
      </c>
      <c r="O14" s="31">
        <f t="shared" si="8"/>
        <v>0</v>
      </c>
      <c r="P14" s="8">
        <f t="shared" si="9"/>
        <v>0</v>
      </c>
      <c r="Q14" s="6">
        <f t="shared" si="10"/>
        <v>0</v>
      </c>
      <c r="R14" s="7">
        <f t="shared" si="11"/>
        <v>0</v>
      </c>
      <c r="S14" s="6">
        <f t="shared" si="12"/>
        <v>0</v>
      </c>
      <c r="T14" s="7">
        <f t="shared" si="13"/>
        <v>0</v>
      </c>
      <c r="U14" s="32">
        <v>3.75</v>
      </c>
      <c r="V14" s="38">
        <f t="shared" si="14"/>
        <v>1</v>
      </c>
      <c r="W14" s="7">
        <f>VLOOKUP(V14,Punktezuordnung!$A$2:$B$52,2,FALSE())</f>
        <v>50</v>
      </c>
      <c r="X14" s="33">
        <v>28</v>
      </c>
      <c r="Y14" s="38">
        <f t="shared" si="15"/>
        <v>1</v>
      </c>
      <c r="Z14" s="7">
        <f>VLOOKUP(Y14,Punktezuordnung!$A$2:$B$52,2,FALSE())</f>
        <v>50</v>
      </c>
      <c r="AA14" s="34">
        <v>100</v>
      </c>
      <c r="AB14" s="38">
        <f t="shared" si="16"/>
        <v>51</v>
      </c>
      <c r="AC14" s="7">
        <f>VLOOKUP(AB14,Punktezuordnung!$A$2:$B$52,2,FALSE())</f>
        <v>0</v>
      </c>
      <c r="AD14" s="35">
        <v>0</v>
      </c>
      <c r="AE14" s="38">
        <f t="shared" si="17"/>
        <v>51</v>
      </c>
      <c r="AF14" s="7">
        <f>VLOOKUP(AE14,Punktezuordnung!$A$2:$B$52,2,FALSE())</f>
        <v>0</v>
      </c>
      <c r="AG14" s="37">
        <v>0</v>
      </c>
      <c r="AH14" s="38">
        <f t="shared" si="18"/>
        <v>51</v>
      </c>
      <c r="AI14" s="7">
        <f>VLOOKUP(AH14,Punktezuordnung!$A$2:$B$52,2,FALSE())</f>
        <v>0</v>
      </c>
      <c r="AJ14" s="36">
        <v>0</v>
      </c>
      <c r="AK14" s="38">
        <f t="shared" si="19"/>
        <v>51</v>
      </c>
      <c r="AL14" s="7">
        <f>VLOOKUP(AK14,Punktezuordnung!$A$2:$B$52,2,FALSE())</f>
        <v>0</v>
      </c>
      <c r="AM14" s="90">
        <v>100</v>
      </c>
      <c r="AN14" s="26">
        <f t="shared" si="20"/>
        <v>51</v>
      </c>
      <c r="AO14" s="7">
        <f>VLOOKUP(AN14,Punktezuordnung!$A$2:$B$52,2,FALSE())</f>
        <v>0</v>
      </c>
      <c r="AP14" s="92">
        <v>100</v>
      </c>
      <c r="AQ14" s="38">
        <f t="shared" si="21"/>
        <v>51</v>
      </c>
      <c r="AR14" s="7">
        <f>VLOOKUP(AQ14,Punktezuordnung!$A$2:$B$52,2,FALSE())</f>
        <v>0</v>
      </c>
      <c r="AS14" s="37">
        <v>0</v>
      </c>
      <c r="AT14" s="38">
        <f t="shared" si="22"/>
        <v>51</v>
      </c>
      <c r="AU14" s="7">
        <f>VLOOKUP(AT14,Punktezuordnung!$A$2:$B$52,2,FALSE())</f>
        <v>0</v>
      </c>
      <c r="AV14" s="37">
        <v>100</v>
      </c>
      <c r="AW14" s="38">
        <f t="shared" si="23"/>
        <v>51</v>
      </c>
      <c r="AX14" s="7">
        <f>VLOOKUP(AW14,Punktezuordnung!$A$2:$B$52,2,FALSE())</f>
        <v>0</v>
      </c>
      <c r="AY14" s="35">
        <v>0</v>
      </c>
      <c r="AZ14" s="38">
        <f t="shared" si="24"/>
        <v>51</v>
      </c>
      <c r="BA14" s="40">
        <f>VLOOKUP(AZ14,Punktezuordnung!$A$2:$B$52,2,FALSE())</f>
        <v>0</v>
      </c>
    </row>
    <row r="15" spans="1:53" x14ac:dyDescent="0.25">
      <c r="A15" s="25" t="s">
        <v>128</v>
      </c>
      <c r="B15" s="25" t="s">
        <v>397</v>
      </c>
      <c r="C15" s="44" t="str">
        <f t="shared" si="0"/>
        <v>Marie Staubach</v>
      </c>
      <c r="D15" s="25" t="s">
        <v>78</v>
      </c>
      <c r="E15" s="25">
        <v>2012</v>
      </c>
      <c r="F15" s="25" t="s">
        <v>92</v>
      </c>
      <c r="G15" s="38">
        <f t="shared" si="1"/>
        <v>12</v>
      </c>
      <c r="H15" s="7">
        <f>SUM(LARGE(J15:T15,{1;2;3;4;5;6;7;8}))</f>
        <v>95</v>
      </c>
      <c r="I15" s="9">
        <f t="shared" si="2"/>
        <v>2</v>
      </c>
      <c r="J15" s="6">
        <f t="shared" si="3"/>
        <v>0</v>
      </c>
      <c r="K15" s="7">
        <f t="shared" si="4"/>
        <v>0</v>
      </c>
      <c r="L15" s="6">
        <f t="shared" si="5"/>
        <v>0</v>
      </c>
      <c r="M15" s="7">
        <f t="shared" si="6"/>
        <v>0</v>
      </c>
      <c r="N15" s="30">
        <f t="shared" si="7"/>
        <v>0</v>
      </c>
      <c r="O15" s="31">
        <f t="shared" si="8"/>
        <v>0</v>
      </c>
      <c r="P15" s="8">
        <f t="shared" si="9"/>
        <v>0</v>
      </c>
      <c r="Q15" s="6">
        <f t="shared" si="10"/>
        <v>47</v>
      </c>
      <c r="R15" s="7">
        <f t="shared" si="11"/>
        <v>48</v>
      </c>
      <c r="S15" s="6">
        <f t="shared" si="12"/>
        <v>0</v>
      </c>
      <c r="T15" s="7">
        <f t="shared" si="13"/>
        <v>0</v>
      </c>
      <c r="U15" s="32">
        <v>0</v>
      </c>
      <c r="V15" s="38">
        <f t="shared" si="14"/>
        <v>51</v>
      </c>
      <c r="W15" s="7">
        <f>VLOOKUP(V15,Punktezuordnung!$A$2:$B$52,2,FALSE())</f>
        <v>0</v>
      </c>
      <c r="X15" s="33">
        <v>0</v>
      </c>
      <c r="Y15" s="38">
        <f t="shared" si="15"/>
        <v>51</v>
      </c>
      <c r="Z15" s="7">
        <f>VLOOKUP(Y15,Punktezuordnung!$A$2:$B$52,2,FALSE())</f>
        <v>0</v>
      </c>
      <c r="AA15" s="34">
        <v>100</v>
      </c>
      <c r="AB15" s="38">
        <f t="shared" si="16"/>
        <v>51</v>
      </c>
      <c r="AC15" s="7">
        <f>VLOOKUP(AB15,Punktezuordnung!$A$2:$B$52,2,FALSE())</f>
        <v>0</v>
      </c>
      <c r="AD15" s="35">
        <v>0</v>
      </c>
      <c r="AE15" s="38">
        <f t="shared" si="17"/>
        <v>51</v>
      </c>
      <c r="AF15" s="7">
        <f>VLOOKUP(AE15,Punktezuordnung!$A$2:$B$52,2,FALSE())</f>
        <v>0</v>
      </c>
      <c r="AG15" s="36">
        <v>0</v>
      </c>
      <c r="AH15" s="38">
        <f t="shared" si="18"/>
        <v>51</v>
      </c>
      <c r="AI15" s="7">
        <f>VLOOKUP(AH15,Punktezuordnung!$A$2:$B$52,2,FALSE())</f>
        <v>0</v>
      </c>
      <c r="AJ15" s="36">
        <v>0</v>
      </c>
      <c r="AK15" s="38">
        <f t="shared" si="19"/>
        <v>51</v>
      </c>
      <c r="AL15" s="7">
        <f>VLOOKUP(AK15,Punktezuordnung!$A$2:$B$52,2,FALSE())</f>
        <v>0</v>
      </c>
      <c r="AM15" s="90">
        <v>100</v>
      </c>
      <c r="AN15" s="26">
        <f t="shared" si="20"/>
        <v>51</v>
      </c>
      <c r="AO15" s="7">
        <f>VLOOKUP(AN15,Punktezuordnung!$A$2:$B$52,2,FALSE())</f>
        <v>0</v>
      </c>
      <c r="AP15" s="92">
        <f>VLOOKUP(C15,STO_Sprint!$C$2:$I$142,4,FALSE)</f>
        <v>9.4</v>
      </c>
      <c r="AQ15" s="38">
        <f t="shared" si="21"/>
        <v>4</v>
      </c>
      <c r="AR15" s="7">
        <f>VLOOKUP(AQ15,Punktezuordnung!$A$2:$B$52,2,FALSE())</f>
        <v>47</v>
      </c>
      <c r="AS15" s="37">
        <f>VLOOKUP(C15,STO_Weit!$C$2:$I$142,5,FALSE)</f>
        <v>8.85</v>
      </c>
      <c r="AT15" s="38">
        <f t="shared" si="22"/>
        <v>3</v>
      </c>
      <c r="AU15" s="7">
        <f>VLOOKUP(AT15,Punktezuordnung!$A$2:$B$52,2,FALSE())</f>
        <v>48</v>
      </c>
      <c r="AV15" s="37">
        <v>100</v>
      </c>
      <c r="AW15" s="38">
        <f t="shared" si="23"/>
        <v>51</v>
      </c>
      <c r="AX15" s="7">
        <f>VLOOKUP(AW15,Punktezuordnung!$A$2:$B$52,2,FALSE())</f>
        <v>0</v>
      </c>
      <c r="AY15" s="35">
        <v>0</v>
      </c>
      <c r="AZ15" s="38">
        <f t="shared" si="24"/>
        <v>51</v>
      </c>
      <c r="BA15" s="40">
        <f>VLOOKUP(AZ15,Punktezuordnung!$A$2:$B$52,2,FALSE())</f>
        <v>0</v>
      </c>
    </row>
    <row r="16" spans="1:53" x14ac:dyDescent="0.25">
      <c r="A16" s="25" t="s">
        <v>396</v>
      </c>
      <c r="B16" s="25" t="s">
        <v>395</v>
      </c>
      <c r="C16" s="44" t="str">
        <f t="shared" si="0"/>
        <v>Lotte Eurich</v>
      </c>
      <c r="D16" s="25" t="s">
        <v>78</v>
      </c>
      <c r="E16" s="25">
        <v>2012</v>
      </c>
      <c r="F16" s="25" t="s">
        <v>92</v>
      </c>
      <c r="G16" s="38">
        <f t="shared" si="1"/>
        <v>13</v>
      </c>
      <c r="H16" s="7">
        <f>SUM(LARGE(J16:T16,{1;2;3;4;5;6;7;8}))</f>
        <v>94</v>
      </c>
      <c r="I16" s="9">
        <f t="shared" si="2"/>
        <v>2</v>
      </c>
      <c r="J16" s="6">
        <f t="shared" si="3"/>
        <v>0</v>
      </c>
      <c r="K16" s="7">
        <f t="shared" si="4"/>
        <v>0</v>
      </c>
      <c r="L16" s="6">
        <f t="shared" si="5"/>
        <v>0</v>
      </c>
      <c r="M16" s="7">
        <f t="shared" si="6"/>
        <v>0</v>
      </c>
      <c r="N16" s="30">
        <f t="shared" si="7"/>
        <v>0</v>
      </c>
      <c r="O16" s="31">
        <f t="shared" si="8"/>
        <v>0</v>
      </c>
      <c r="P16" s="8">
        <f t="shared" si="9"/>
        <v>0</v>
      </c>
      <c r="Q16" s="6">
        <f t="shared" si="10"/>
        <v>48</v>
      </c>
      <c r="R16" s="7">
        <f t="shared" si="11"/>
        <v>46</v>
      </c>
      <c r="S16" s="6">
        <f t="shared" si="12"/>
        <v>0</v>
      </c>
      <c r="T16" s="7">
        <f t="shared" si="13"/>
        <v>0</v>
      </c>
      <c r="U16" s="32">
        <v>0</v>
      </c>
      <c r="V16" s="38">
        <f t="shared" si="14"/>
        <v>51</v>
      </c>
      <c r="W16" s="7">
        <f>VLOOKUP(V16,Punktezuordnung!$A$2:$B$52,2,FALSE())</f>
        <v>0</v>
      </c>
      <c r="X16" s="33">
        <v>0</v>
      </c>
      <c r="Y16" s="38">
        <f t="shared" si="15"/>
        <v>51</v>
      </c>
      <c r="Z16" s="7">
        <f>VLOOKUP(Y16,Punktezuordnung!$A$2:$B$52,2,FALSE())</f>
        <v>0</v>
      </c>
      <c r="AA16" s="34">
        <v>100</v>
      </c>
      <c r="AB16" s="38">
        <f t="shared" si="16"/>
        <v>51</v>
      </c>
      <c r="AC16" s="7">
        <f>VLOOKUP(AB16,Punktezuordnung!$A$2:$B$52,2,FALSE())</f>
        <v>0</v>
      </c>
      <c r="AD16" s="35">
        <v>0</v>
      </c>
      <c r="AE16" s="38">
        <f t="shared" si="17"/>
        <v>51</v>
      </c>
      <c r="AF16" s="7">
        <f>VLOOKUP(AE16,Punktezuordnung!$A$2:$B$52,2,FALSE())</f>
        <v>0</v>
      </c>
      <c r="AG16" s="36">
        <v>0</v>
      </c>
      <c r="AH16" s="38">
        <f t="shared" si="18"/>
        <v>51</v>
      </c>
      <c r="AI16" s="7">
        <f>VLOOKUP(AH16,Punktezuordnung!$A$2:$B$52,2,FALSE())</f>
        <v>0</v>
      </c>
      <c r="AJ16" s="36">
        <v>0</v>
      </c>
      <c r="AK16" s="38">
        <f t="shared" si="19"/>
        <v>51</v>
      </c>
      <c r="AL16" s="7">
        <f>VLOOKUP(AK16,Punktezuordnung!$A$2:$B$52,2,FALSE())</f>
        <v>0</v>
      </c>
      <c r="AM16" s="90">
        <v>100</v>
      </c>
      <c r="AN16" s="26">
        <f t="shared" si="20"/>
        <v>51</v>
      </c>
      <c r="AO16" s="7">
        <f>VLOOKUP(AN16,Punktezuordnung!$A$2:$B$52,2,FALSE())</f>
        <v>0</v>
      </c>
      <c r="AP16" s="92">
        <f>VLOOKUP(C16,STO_Sprint!$C$2:$I$142,4,FALSE)</f>
        <v>9.3000000000000007</v>
      </c>
      <c r="AQ16" s="38">
        <f t="shared" si="21"/>
        <v>3</v>
      </c>
      <c r="AR16" s="7">
        <f>VLOOKUP(AQ16,Punktezuordnung!$A$2:$B$52,2,FALSE())</f>
        <v>48</v>
      </c>
      <c r="AS16" s="37">
        <f>VLOOKUP(C16,STO_Weit!$C$2:$I$142,5,FALSE)</f>
        <v>8.4</v>
      </c>
      <c r="AT16" s="38">
        <f t="shared" si="22"/>
        <v>5</v>
      </c>
      <c r="AU16" s="7">
        <f>VLOOKUP(AT16,Punktezuordnung!$A$2:$B$52,2,FALSE())</f>
        <v>46</v>
      </c>
      <c r="AV16" s="37">
        <v>100</v>
      </c>
      <c r="AW16" s="38">
        <f t="shared" si="23"/>
        <v>51</v>
      </c>
      <c r="AX16" s="7">
        <f>VLOOKUP(AW16,Punktezuordnung!$A$2:$B$52,2,FALSE())</f>
        <v>0</v>
      </c>
      <c r="AY16" s="35">
        <v>0</v>
      </c>
      <c r="AZ16" s="38">
        <f t="shared" si="24"/>
        <v>51</v>
      </c>
      <c r="BA16" s="40">
        <f>VLOOKUP(AZ16,Punktezuordnung!$A$2:$B$52,2,FALSE())</f>
        <v>0</v>
      </c>
    </row>
    <row r="17" spans="1:53" x14ac:dyDescent="0.25">
      <c r="A17" s="25" t="s">
        <v>81</v>
      </c>
      <c r="B17" s="25" t="s">
        <v>97</v>
      </c>
      <c r="C17" s="44" t="str">
        <f t="shared" si="0"/>
        <v>Lina Stilting</v>
      </c>
      <c r="D17" s="25" t="s">
        <v>78</v>
      </c>
      <c r="E17" s="25">
        <v>2012</v>
      </c>
      <c r="F17" s="25" t="s">
        <v>57</v>
      </c>
      <c r="G17" s="38">
        <f t="shared" si="1"/>
        <v>14</v>
      </c>
      <c r="H17" s="7">
        <f>SUM(LARGE(J17:T17,{1;2;3;4;5;6;7;8}))</f>
        <v>92</v>
      </c>
      <c r="I17" s="9">
        <f t="shared" si="2"/>
        <v>2</v>
      </c>
      <c r="J17" s="6">
        <f t="shared" si="3"/>
        <v>49</v>
      </c>
      <c r="K17" s="7">
        <f t="shared" si="4"/>
        <v>43</v>
      </c>
      <c r="L17" s="6">
        <f t="shared" si="5"/>
        <v>0</v>
      </c>
      <c r="M17" s="7">
        <f t="shared" si="6"/>
        <v>0</v>
      </c>
      <c r="N17" s="30">
        <f t="shared" si="7"/>
        <v>0</v>
      </c>
      <c r="O17" s="31">
        <f t="shared" si="8"/>
        <v>0</v>
      </c>
      <c r="P17" s="8">
        <f t="shared" si="9"/>
        <v>0</v>
      </c>
      <c r="Q17" s="6">
        <f t="shared" si="10"/>
        <v>0</v>
      </c>
      <c r="R17" s="7">
        <f t="shared" si="11"/>
        <v>0</v>
      </c>
      <c r="S17" s="6">
        <f t="shared" si="12"/>
        <v>0</v>
      </c>
      <c r="T17" s="7">
        <f t="shared" si="13"/>
        <v>0</v>
      </c>
      <c r="U17" s="32">
        <v>3.65</v>
      </c>
      <c r="V17" s="38">
        <f t="shared" si="14"/>
        <v>2</v>
      </c>
      <c r="W17" s="7">
        <f>VLOOKUP(V17,Punktezuordnung!$A$2:$B$52,2,FALSE())</f>
        <v>49</v>
      </c>
      <c r="X17" s="33">
        <v>17</v>
      </c>
      <c r="Y17" s="38">
        <f t="shared" si="15"/>
        <v>8</v>
      </c>
      <c r="Z17" s="7">
        <f>VLOOKUP(Y17,Punktezuordnung!$A$2:$B$52,2,FALSE())</f>
        <v>43</v>
      </c>
      <c r="AA17" s="34">
        <v>100</v>
      </c>
      <c r="AB17" s="38">
        <f t="shared" si="16"/>
        <v>51</v>
      </c>
      <c r="AC17" s="7">
        <f>VLOOKUP(AB17,Punktezuordnung!$A$2:$B$52,2,FALSE())</f>
        <v>0</v>
      </c>
      <c r="AD17" s="35">
        <v>0</v>
      </c>
      <c r="AE17" s="38">
        <f t="shared" si="17"/>
        <v>51</v>
      </c>
      <c r="AF17" s="7">
        <f>VLOOKUP(AE17,Punktezuordnung!$A$2:$B$52,2,FALSE())</f>
        <v>0</v>
      </c>
      <c r="AG17" s="37">
        <v>0</v>
      </c>
      <c r="AH17" s="38">
        <f t="shared" si="18"/>
        <v>51</v>
      </c>
      <c r="AI17" s="7">
        <f>VLOOKUP(AH17,Punktezuordnung!$A$2:$B$52,2,FALSE())</f>
        <v>0</v>
      </c>
      <c r="AJ17" s="36">
        <v>0</v>
      </c>
      <c r="AK17" s="38">
        <f t="shared" si="19"/>
        <v>51</v>
      </c>
      <c r="AL17" s="7">
        <f>VLOOKUP(AK17,Punktezuordnung!$A$2:$B$52,2,FALSE())</f>
        <v>0</v>
      </c>
      <c r="AM17" s="90">
        <v>100</v>
      </c>
      <c r="AN17" s="26">
        <f t="shared" si="20"/>
        <v>51</v>
      </c>
      <c r="AO17" s="7">
        <f>VLOOKUP(AN17,Punktezuordnung!$A$2:$B$52,2,FALSE())</f>
        <v>0</v>
      </c>
      <c r="AP17" s="92">
        <v>100</v>
      </c>
      <c r="AQ17" s="38">
        <f t="shared" si="21"/>
        <v>51</v>
      </c>
      <c r="AR17" s="7">
        <f>VLOOKUP(AQ17,Punktezuordnung!$A$2:$B$52,2,FALSE())</f>
        <v>0</v>
      </c>
      <c r="AS17" s="37">
        <v>0</v>
      </c>
      <c r="AT17" s="38">
        <f t="shared" si="22"/>
        <v>51</v>
      </c>
      <c r="AU17" s="7">
        <f>VLOOKUP(AT17,Punktezuordnung!$A$2:$B$52,2,FALSE())</f>
        <v>0</v>
      </c>
      <c r="AV17" s="37">
        <v>100</v>
      </c>
      <c r="AW17" s="38">
        <f t="shared" si="23"/>
        <v>51</v>
      </c>
      <c r="AX17" s="7">
        <f>VLOOKUP(AW17,Punktezuordnung!$A$2:$B$52,2,FALSE())</f>
        <v>0</v>
      </c>
      <c r="AY17" s="35">
        <v>0</v>
      </c>
      <c r="AZ17" s="38">
        <f t="shared" si="24"/>
        <v>51</v>
      </c>
      <c r="BA17" s="40">
        <f>VLOOKUP(AZ17,Punktezuordnung!$A$2:$B$52,2,FALSE())</f>
        <v>0</v>
      </c>
    </row>
    <row r="18" spans="1:53" x14ac:dyDescent="0.25">
      <c r="A18" s="25" t="s">
        <v>100</v>
      </c>
      <c r="B18" s="25" t="s">
        <v>101</v>
      </c>
      <c r="C18" s="44" t="str">
        <f t="shared" si="0"/>
        <v>Elisabeth Loos</v>
      </c>
      <c r="D18" s="25" t="s">
        <v>78</v>
      </c>
      <c r="E18" s="25">
        <v>2012</v>
      </c>
      <c r="F18" s="25" t="s">
        <v>83</v>
      </c>
      <c r="G18" s="38">
        <f t="shared" si="1"/>
        <v>15</v>
      </c>
      <c r="H18" s="7">
        <f>SUM(LARGE(J18:T18,{1;2;3;4;5;6;7;8}))</f>
        <v>89</v>
      </c>
      <c r="I18" s="9">
        <f t="shared" si="2"/>
        <v>2</v>
      </c>
      <c r="J18" s="6">
        <f t="shared" si="3"/>
        <v>41</v>
      </c>
      <c r="K18" s="7">
        <f t="shared" si="4"/>
        <v>48</v>
      </c>
      <c r="L18" s="6">
        <f t="shared" si="5"/>
        <v>0</v>
      </c>
      <c r="M18" s="7">
        <f t="shared" si="6"/>
        <v>0</v>
      </c>
      <c r="N18" s="30">
        <f t="shared" si="7"/>
        <v>0</v>
      </c>
      <c r="O18" s="31">
        <f t="shared" si="8"/>
        <v>0</v>
      </c>
      <c r="P18" s="8">
        <f t="shared" si="9"/>
        <v>0</v>
      </c>
      <c r="Q18" s="6">
        <f t="shared" si="10"/>
        <v>0</v>
      </c>
      <c r="R18" s="7">
        <f t="shared" si="11"/>
        <v>0</v>
      </c>
      <c r="S18" s="6">
        <f t="shared" si="12"/>
        <v>0</v>
      </c>
      <c r="T18" s="7">
        <f t="shared" si="13"/>
        <v>0</v>
      </c>
      <c r="U18" s="32">
        <v>3.05</v>
      </c>
      <c r="V18" s="38">
        <f t="shared" si="14"/>
        <v>10</v>
      </c>
      <c r="W18" s="7">
        <f>VLOOKUP(V18,Punktezuordnung!$A$2:$B$52,2,FALSE())</f>
        <v>41</v>
      </c>
      <c r="X18" s="33">
        <v>22.5</v>
      </c>
      <c r="Y18" s="38">
        <f t="shared" si="15"/>
        <v>3</v>
      </c>
      <c r="Z18" s="7">
        <f>VLOOKUP(Y18,Punktezuordnung!$A$2:$B$52,2,FALSE())</f>
        <v>48</v>
      </c>
      <c r="AA18" s="34">
        <v>100</v>
      </c>
      <c r="AB18" s="38">
        <f t="shared" si="16"/>
        <v>51</v>
      </c>
      <c r="AC18" s="7">
        <f>VLOOKUP(AB18,Punktezuordnung!$A$2:$B$52,2,FALSE())</f>
        <v>0</v>
      </c>
      <c r="AD18" s="35">
        <v>0</v>
      </c>
      <c r="AE18" s="38">
        <f t="shared" si="17"/>
        <v>51</v>
      </c>
      <c r="AF18" s="7">
        <f>VLOOKUP(AE18,Punktezuordnung!$A$2:$B$52,2,FALSE())</f>
        <v>0</v>
      </c>
      <c r="AG18" s="37">
        <v>0</v>
      </c>
      <c r="AH18" s="38">
        <f t="shared" si="18"/>
        <v>51</v>
      </c>
      <c r="AI18" s="7">
        <f>VLOOKUP(AH18,Punktezuordnung!$A$2:$B$52,2,FALSE())</f>
        <v>0</v>
      </c>
      <c r="AJ18" s="36">
        <v>0</v>
      </c>
      <c r="AK18" s="38">
        <f t="shared" si="19"/>
        <v>51</v>
      </c>
      <c r="AL18" s="7">
        <f>VLOOKUP(AK18,Punktezuordnung!$A$2:$B$52,2,FALSE())</f>
        <v>0</v>
      </c>
      <c r="AM18" s="90">
        <v>100</v>
      </c>
      <c r="AN18" s="26">
        <f t="shared" si="20"/>
        <v>51</v>
      </c>
      <c r="AO18" s="7">
        <f>VLOOKUP(AN18,Punktezuordnung!$A$2:$B$52,2,FALSE())</f>
        <v>0</v>
      </c>
      <c r="AP18" s="92">
        <v>100</v>
      </c>
      <c r="AQ18" s="38">
        <f t="shared" si="21"/>
        <v>51</v>
      </c>
      <c r="AR18" s="7">
        <f>VLOOKUP(AQ18,Punktezuordnung!$A$2:$B$52,2,FALSE())</f>
        <v>0</v>
      </c>
      <c r="AS18" s="37">
        <v>0</v>
      </c>
      <c r="AT18" s="38">
        <f t="shared" si="22"/>
        <v>51</v>
      </c>
      <c r="AU18" s="7">
        <f>VLOOKUP(AT18,Punktezuordnung!$A$2:$B$52,2,FALSE())</f>
        <v>0</v>
      </c>
      <c r="AV18" s="37">
        <v>100</v>
      </c>
      <c r="AW18" s="38">
        <f t="shared" si="23"/>
        <v>51</v>
      </c>
      <c r="AX18" s="7">
        <f>VLOOKUP(AW18,Punktezuordnung!$A$2:$B$52,2,FALSE())</f>
        <v>0</v>
      </c>
      <c r="AY18" s="35">
        <v>0</v>
      </c>
      <c r="AZ18" s="38">
        <f t="shared" si="24"/>
        <v>51</v>
      </c>
      <c r="BA18" s="40">
        <f>VLOOKUP(AZ18,Punktezuordnung!$A$2:$B$52,2,FALSE())</f>
        <v>0</v>
      </c>
    </row>
    <row r="19" spans="1:53" x14ac:dyDescent="0.25">
      <c r="A19" s="25" t="s">
        <v>102</v>
      </c>
      <c r="B19" s="25" t="s">
        <v>103</v>
      </c>
      <c r="C19" s="44" t="str">
        <f t="shared" si="0"/>
        <v>Sarah Zauner</v>
      </c>
      <c r="D19" s="25" t="s">
        <v>78</v>
      </c>
      <c r="E19" s="25">
        <v>2012</v>
      </c>
      <c r="F19" s="25" t="s">
        <v>57</v>
      </c>
      <c r="G19" s="38">
        <f t="shared" si="1"/>
        <v>16</v>
      </c>
      <c r="H19" s="7">
        <f>SUM(LARGE(J19:T19,{1;2;3;4;5;6;7;8}))</f>
        <v>88</v>
      </c>
      <c r="I19" s="9">
        <f t="shared" si="2"/>
        <v>2</v>
      </c>
      <c r="J19" s="6">
        <f t="shared" si="3"/>
        <v>48</v>
      </c>
      <c r="K19" s="7">
        <f t="shared" si="4"/>
        <v>40</v>
      </c>
      <c r="L19" s="6">
        <f t="shared" si="5"/>
        <v>0</v>
      </c>
      <c r="M19" s="7">
        <f t="shared" si="6"/>
        <v>0</v>
      </c>
      <c r="N19" s="30">
        <f t="shared" si="7"/>
        <v>0</v>
      </c>
      <c r="O19" s="31">
        <f t="shared" si="8"/>
        <v>0</v>
      </c>
      <c r="P19" s="8">
        <f t="shared" si="9"/>
        <v>0</v>
      </c>
      <c r="Q19" s="6">
        <f t="shared" si="10"/>
        <v>0</v>
      </c>
      <c r="R19" s="7">
        <f t="shared" si="11"/>
        <v>0</v>
      </c>
      <c r="S19" s="6">
        <f t="shared" si="12"/>
        <v>0</v>
      </c>
      <c r="T19" s="7">
        <f t="shared" si="13"/>
        <v>0</v>
      </c>
      <c r="U19" s="32">
        <v>3.61</v>
      </c>
      <c r="V19" s="38">
        <f t="shared" si="14"/>
        <v>3</v>
      </c>
      <c r="W19" s="7">
        <f>VLOOKUP(V19,Punktezuordnung!$A$2:$B$52,2,FALSE())</f>
        <v>48</v>
      </c>
      <c r="X19" s="33">
        <v>14</v>
      </c>
      <c r="Y19" s="38">
        <f t="shared" si="15"/>
        <v>11</v>
      </c>
      <c r="Z19" s="7">
        <f>VLOOKUP(Y19,Punktezuordnung!$A$2:$B$52,2,FALSE())</f>
        <v>40</v>
      </c>
      <c r="AA19" s="34">
        <v>100</v>
      </c>
      <c r="AB19" s="38">
        <f t="shared" si="16"/>
        <v>51</v>
      </c>
      <c r="AC19" s="7">
        <f>VLOOKUP(AB19,Punktezuordnung!$A$2:$B$52,2,FALSE())</f>
        <v>0</v>
      </c>
      <c r="AD19" s="35">
        <v>0</v>
      </c>
      <c r="AE19" s="38">
        <f t="shared" si="17"/>
        <v>51</v>
      </c>
      <c r="AF19" s="7">
        <f>VLOOKUP(AE19,Punktezuordnung!$A$2:$B$52,2,FALSE())</f>
        <v>0</v>
      </c>
      <c r="AG19" s="37">
        <v>0</v>
      </c>
      <c r="AH19" s="38">
        <f t="shared" si="18"/>
        <v>51</v>
      </c>
      <c r="AI19" s="7">
        <f>VLOOKUP(AH19,Punktezuordnung!$A$2:$B$52,2,FALSE())</f>
        <v>0</v>
      </c>
      <c r="AJ19" s="36">
        <v>0</v>
      </c>
      <c r="AK19" s="38">
        <f t="shared" si="19"/>
        <v>51</v>
      </c>
      <c r="AL19" s="7">
        <f>VLOOKUP(AK19,Punktezuordnung!$A$2:$B$52,2,FALSE())</f>
        <v>0</v>
      </c>
      <c r="AM19" s="90">
        <v>100</v>
      </c>
      <c r="AN19" s="26">
        <f t="shared" si="20"/>
        <v>51</v>
      </c>
      <c r="AO19" s="7">
        <f>VLOOKUP(AN19,Punktezuordnung!$A$2:$B$52,2,FALSE())</f>
        <v>0</v>
      </c>
      <c r="AP19" s="92">
        <v>100</v>
      </c>
      <c r="AQ19" s="38">
        <f t="shared" si="21"/>
        <v>51</v>
      </c>
      <c r="AR19" s="7">
        <f>VLOOKUP(AQ19,Punktezuordnung!$A$2:$B$52,2,FALSE())</f>
        <v>0</v>
      </c>
      <c r="AS19" s="37">
        <v>0</v>
      </c>
      <c r="AT19" s="38">
        <f t="shared" si="22"/>
        <v>51</v>
      </c>
      <c r="AU19" s="7">
        <f>VLOOKUP(AT19,Punktezuordnung!$A$2:$B$52,2,FALSE())</f>
        <v>0</v>
      </c>
      <c r="AV19" s="37">
        <v>100</v>
      </c>
      <c r="AW19" s="38">
        <f t="shared" si="23"/>
        <v>51</v>
      </c>
      <c r="AX19" s="7">
        <f>VLOOKUP(AW19,Punktezuordnung!$A$2:$B$52,2,FALSE())</f>
        <v>0</v>
      </c>
      <c r="AY19" s="35">
        <v>0</v>
      </c>
      <c r="AZ19" s="38">
        <f t="shared" si="24"/>
        <v>51</v>
      </c>
      <c r="BA19" s="40">
        <f>VLOOKUP(AZ19,Punktezuordnung!$A$2:$B$52,2,FALSE())</f>
        <v>0</v>
      </c>
    </row>
    <row r="20" spans="1:53" x14ac:dyDescent="0.25">
      <c r="A20" s="25" t="s">
        <v>104</v>
      </c>
      <c r="B20" s="25" t="s">
        <v>105</v>
      </c>
      <c r="C20" s="44" t="str">
        <f t="shared" si="0"/>
        <v>Amélie Jacobasch</v>
      </c>
      <c r="D20" s="25" t="s">
        <v>78</v>
      </c>
      <c r="E20" s="25">
        <v>2012</v>
      </c>
      <c r="F20" s="25" t="s">
        <v>57</v>
      </c>
      <c r="G20" s="38">
        <f t="shared" si="1"/>
        <v>16</v>
      </c>
      <c r="H20" s="7">
        <f>SUM(LARGE(J20:T20,{1;2;3;4;5;6;7;8}))</f>
        <v>88</v>
      </c>
      <c r="I20" s="9">
        <f t="shared" si="2"/>
        <v>2</v>
      </c>
      <c r="J20" s="6">
        <f t="shared" si="3"/>
        <v>46</v>
      </c>
      <c r="K20" s="7">
        <f t="shared" si="4"/>
        <v>42</v>
      </c>
      <c r="L20" s="6">
        <f t="shared" si="5"/>
        <v>0</v>
      </c>
      <c r="M20" s="7">
        <f t="shared" si="6"/>
        <v>0</v>
      </c>
      <c r="N20" s="30">
        <f t="shared" si="7"/>
        <v>0</v>
      </c>
      <c r="O20" s="31">
        <f t="shared" si="8"/>
        <v>0</v>
      </c>
      <c r="P20" s="8">
        <f t="shared" si="9"/>
        <v>0</v>
      </c>
      <c r="Q20" s="6">
        <f t="shared" si="10"/>
        <v>0</v>
      </c>
      <c r="R20" s="7">
        <f t="shared" si="11"/>
        <v>0</v>
      </c>
      <c r="S20" s="6">
        <f t="shared" si="12"/>
        <v>0</v>
      </c>
      <c r="T20" s="7">
        <f t="shared" si="13"/>
        <v>0</v>
      </c>
      <c r="U20" s="32">
        <v>3.46</v>
      </c>
      <c r="V20" s="38">
        <f t="shared" si="14"/>
        <v>5</v>
      </c>
      <c r="W20" s="7">
        <f>VLOOKUP(V20,Punktezuordnung!$A$2:$B$52,2,FALSE())</f>
        <v>46</v>
      </c>
      <c r="X20" s="33">
        <v>16.5</v>
      </c>
      <c r="Y20" s="38">
        <f t="shared" si="15"/>
        <v>9</v>
      </c>
      <c r="Z20" s="7">
        <f>VLOOKUP(Y20,Punktezuordnung!$A$2:$B$52,2,FALSE())</f>
        <v>42</v>
      </c>
      <c r="AA20" s="34">
        <v>100</v>
      </c>
      <c r="AB20" s="38">
        <f t="shared" si="16"/>
        <v>51</v>
      </c>
      <c r="AC20" s="7">
        <f>VLOOKUP(AB20,Punktezuordnung!$A$2:$B$52,2,FALSE())</f>
        <v>0</v>
      </c>
      <c r="AD20" s="35">
        <v>0</v>
      </c>
      <c r="AE20" s="38">
        <f t="shared" si="17"/>
        <v>51</v>
      </c>
      <c r="AF20" s="7">
        <f>VLOOKUP(AE20,Punktezuordnung!$A$2:$B$52,2,FALSE())</f>
        <v>0</v>
      </c>
      <c r="AG20" s="37">
        <v>0</v>
      </c>
      <c r="AH20" s="38">
        <f t="shared" si="18"/>
        <v>51</v>
      </c>
      <c r="AI20" s="7">
        <f>VLOOKUP(AH20,Punktezuordnung!$A$2:$B$52,2,FALSE())</f>
        <v>0</v>
      </c>
      <c r="AJ20" s="36">
        <v>0</v>
      </c>
      <c r="AK20" s="38">
        <f t="shared" si="19"/>
        <v>51</v>
      </c>
      <c r="AL20" s="7">
        <f>VLOOKUP(AK20,Punktezuordnung!$A$2:$B$52,2,FALSE())</f>
        <v>0</v>
      </c>
      <c r="AM20" s="90">
        <v>100</v>
      </c>
      <c r="AN20" s="26">
        <f t="shared" si="20"/>
        <v>51</v>
      </c>
      <c r="AO20" s="7">
        <f>VLOOKUP(AN20,Punktezuordnung!$A$2:$B$52,2,FALSE())</f>
        <v>0</v>
      </c>
      <c r="AP20" s="92">
        <v>100</v>
      </c>
      <c r="AQ20" s="38">
        <f t="shared" si="21"/>
        <v>51</v>
      </c>
      <c r="AR20" s="7">
        <f>VLOOKUP(AQ20,Punktezuordnung!$A$2:$B$52,2,FALSE())</f>
        <v>0</v>
      </c>
      <c r="AS20" s="37">
        <v>0</v>
      </c>
      <c r="AT20" s="38">
        <f t="shared" si="22"/>
        <v>51</v>
      </c>
      <c r="AU20" s="7">
        <f>VLOOKUP(AT20,Punktezuordnung!$A$2:$B$52,2,FALSE())</f>
        <v>0</v>
      </c>
      <c r="AV20" s="37">
        <v>100</v>
      </c>
      <c r="AW20" s="38">
        <f t="shared" si="23"/>
        <v>51</v>
      </c>
      <c r="AX20" s="7">
        <f>VLOOKUP(AW20,Punktezuordnung!$A$2:$B$52,2,FALSE())</f>
        <v>0</v>
      </c>
      <c r="AY20" s="35">
        <v>0</v>
      </c>
      <c r="AZ20" s="38">
        <f t="shared" si="24"/>
        <v>51</v>
      </c>
      <c r="BA20" s="40">
        <f>VLOOKUP(AZ20,Punktezuordnung!$A$2:$B$52,2,FALSE())</f>
        <v>0</v>
      </c>
    </row>
    <row r="21" spans="1:53" x14ac:dyDescent="0.25">
      <c r="A21" s="25" t="s">
        <v>106</v>
      </c>
      <c r="B21" s="25" t="s">
        <v>107</v>
      </c>
      <c r="C21" s="44" t="str">
        <f t="shared" si="0"/>
        <v>Levke Werner</v>
      </c>
      <c r="D21" s="25" t="s">
        <v>78</v>
      </c>
      <c r="E21" s="25">
        <v>2012</v>
      </c>
      <c r="F21" s="25" t="s">
        <v>57</v>
      </c>
      <c r="G21" s="38">
        <f t="shared" si="1"/>
        <v>18</v>
      </c>
      <c r="H21" s="7">
        <f>SUM(LARGE(J21:T21,{1;2;3;4;5;6;7;8}))</f>
        <v>84</v>
      </c>
      <c r="I21" s="9">
        <f t="shared" si="2"/>
        <v>2</v>
      </c>
      <c r="J21" s="6">
        <f t="shared" si="3"/>
        <v>44</v>
      </c>
      <c r="K21" s="7">
        <f t="shared" si="4"/>
        <v>40</v>
      </c>
      <c r="L21" s="6">
        <f t="shared" si="5"/>
        <v>0</v>
      </c>
      <c r="M21" s="7">
        <f t="shared" si="6"/>
        <v>0</v>
      </c>
      <c r="N21" s="30">
        <f t="shared" si="7"/>
        <v>0</v>
      </c>
      <c r="O21" s="31">
        <f t="shared" si="8"/>
        <v>0</v>
      </c>
      <c r="P21" s="8">
        <f t="shared" si="9"/>
        <v>0</v>
      </c>
      <c r="Q21" s="6">
        <f t="shared" si="10"/>
        <v>0</v>
      </c>
      <c r="R21" s="7">
        <f t="shared" si="11"/>
        <v>0</v>
      </c>
      <c r="S21" s="6">
        <f t="shared" si="12"/>
        <v>0</v>
      </c>
      <c r="T21" s="7">
        <f t="shared" si="13"/>
        <v>0</v>
      </c>
      <c r="U21" s="32">
        <v>3.3</v>
      </c>
      <c r="V21" s="38">
        <f t="shared" si="14"/>
        <v>7</v>
      </c>
      <c r="W21" s="7">
        <f>VLOOKUP(V21,Punktezuordnung!$A$2:$B$52,2,FALSE())</f>
        <v>44</v>
      </c>
      <c r="X21" s="33">
        <v>14</v>
      </c>
      <c r="Y21" s="38">
        <f t="shared" si="15"/>
        <v>11</v>
      </c>
      <c r="Z21" s="7">
        <f>VLOOKUP(Y21,Punktezuordnung!$A$2:$B$52,2,FALSE())</f>
        <v>40</v>
      </c>
      <c r="AA21" s="34">
        <v>100</v>
      </c>
      <c r="AB21" s="38">
        <f t="shared" si="16"/>
        <v>51</v>
      </c>
      <c r="AC21" s="7">
        <f>VLOOKUP(AB21,Punktezuordnung!$A$2:$B$52,2,FALSE())</f>
        <v>0</v>
      </c>
      <c r="AD21" s="35">
        <v>0</v>
      </c>
      <c r="AE21" s="38">
        <f t="shared" si="17"/>
        <v>51</v>
      </c>
      <c r="AF21" s="7">
        <f>VLOOKUP(AE21,Punktezuordnung!$A$2:$B$52,2,FALSE())</f>
        <v>0</v>
      </c>
      <c r="AG21" s="37">
        <v>0</v>
      </c>
      <c r="AH21" s="38">
        <f t="shared" si="18"/>
        <v>51</v>
      </c>
      <c r="AI21" s="7">
        <f>VLOOKUP(AH21,Punktezuordnung!$A$2:$B$52,2,FALSE())</f>
        <v>0</v>
      </c>
      <c r="AJ21" s="36">
        <v>0</v>
      </c>
      <c r="AK21" s="38">
        <f t="shared" si="19"/>
        <v>51</v>
      </c>
      <c r="AL21" s="7">
        <f>VLOOKUP(AK21,Punktezuordnung!$A$2:$B$52,2,FALSE())</f>
        <v>0</v>
      </c>
      <c r="AM21" s="90">
        <v>100</v>
      </c>
      <c r="AN21" s="26">
        <f t="shared" si="20"/>
        <v>51</v>
      </c>
      <c r="AO21" s="7">
        <f>VLOOKUP(AN21,Punktezuordnung!$A$2:$B$52,2,FALSE())</f>
        <v>0</v>
      </c>
      <c r="AP21" s="92">
        <v>100</v>
      </c>
      <c r="AQ21" s="38">
        <f t="shared" si="21"/>
        <v>51</v>
      </c>
      <c r="AR21" s="7">
        <f>VLOOKUP(AQ21,Punktezuordnung!$A$2:$B$52,2,FALSE())</f>
        <v>0</v>
      </c>
      <c r="AS21" s="37">
        <v>0</v>
      </c>
      <c r="AT21" s="38">
        <f t="shared" si="22"/>
        <v>51</v>
      </c>
      <c r="AU21" s="7">
        <f>VLOOKUP(AT21,Punktezuordnung!$A$2:$B$52,2,FALSE())</f>
        <v>0</v>
      </c>
      <c r="AV21" s="37">
        <v>100</v>
      </c>
      <c r="AW21" s="38">
        <f t="shared" si="23"/>
        <v>51</v>
      </c>
      <c r="AX21" s="7">
        <f>VLOOKUP(AW21,Punktezuordnung!$A$2:$B$52,2,FALSE())</f>
        <v>0</v>
      </c>
      <c r="AY21" s="35">
        <v>0</v>
      </c>
      <c r="AZ21" s="38">
        <f t="shared" si="24"/>
        <v>51</v>
      </c>
      <c r="BA21" s="40">
        <f>VLOOKUP(AZ21,Punktezuordnung!$A$2:$B$52,2,FALSE())</f>
        <v>0</v>
      </c>
    </row>
    <row r="22" spans="1:53" x14ac:dyDescent="0.25">
      <c r="A22" s="25" t="s">
        <v>108</v>
      </c>
      <c r="B22" s="25" t="s">
        <v>109</v>
      </c>
      <c r="C22" s="44" t="str">
        <f t="shared" si="0"/>
        <v>Laura Schnurbus</v>
      </c>
      <c r="D22" s="25" t="s">
        <v>78</v>
      </c>
      <c r="E22" s="25">
        <v>2012</v>
      </c>
      <c r="F22" s="25" t="s">
        <v>57</v>
      </c>
      <c r="G22" s="38">
        <f t="shared" si="1"/>
        <v>19</v>
      </c>
      <c r="H22" s="7">
        <f>SUM(LARGE(J22:T22,{1;2;3;4;5;6;7;8}))</f>
        <v>82</v>
      </c>
      <c r="I22" s="9">
        <f t="shared" si="2"/>
        <v>2</v>
      </c>
      <c r="J22" s="6">
        <f t="shared" si="3"/>
        <v>37</v>
      </c>
      <c r="K22" s="7">
        <f t="shared" si="4"/>
        <v>45</v>
      </c>
      <c r="L22" s="6">
        <f t="shared" si="5"/>
        <v>0</v>
      </c>
      <c r="M22" s="7">
        <f t="shared" si="6"/>
        <v>0</v>
      </c>
      <c r="N22" s="30">
        <f t="shared" si="7"/>
        <v>0</v>
      </c>
      <c r="O22" s="31">
        <f t="shared" si="8"/>
        <v>0</v>
      </c>
      <c r="P22" s="8">
        <f t="shared" si="9"/>
        <v>0</v>
      </c>
      <c r="Q22" s="6">
        <f t="shared" si="10"/>
        <v>0</v>
      </c>
      <c r="R22" s="7">
        <f t="shared" si="11"/>
        <v>0</v>
      </c>
      <c r="S22" s="6">
        <f t="shared" si="12"/>
        <v>0</v>
      </c>
      <c r="T22" s="7">
        <f t="shared" si="13"/>
        <v>0</v>
      </c>
      <c r="U22" s="32">
        <v>2.98</v>
      </c>
      <c r="V22" s="38">
        <f t="shared" si="14"/>
        <v>14</v>
      </c>
      <c r="W22" s="7">
        <f>VLOOKUP(V22,Punktezuordnung!$A$2:$B$52,2,FALSE())</f>
        <v>37</v>
      </c>
      <c r="X22" s="33">
        <v>20.5</v>
      </c>
      <c r="Y22" s="38">
        <f t="shared" si="15"/>
        <v>6</v>
      </c>
      <c r="Z22" s="7">
        <f>VLOOKUP(Y22,Punktezuordnung!$A$2:$B$52,2,FALSE())</f>
        <v>45</v>
      </c>
      <c r="AA22" s="34">
        <v>100</v>
      </c>
      <c r="AB22" s="38">
        <f t="shared" si="16"/>
        <v>51</v>
      </c>
      <c r="AC22" s="7">
        <f>VLOOKUP(AB22,Punktezuordnung!$A$2:$B$52,2,FALSE())</f>
        <v>0</v>
      </c>
      <c r="AD22" s="35">
        <v>0</v>
      </c>
      <c r="AE22" s="38">
        <f t="shared" si="17"/>
        <v>51</v>
      </c>
      <c r="AF22" s="7">
        <f>VLOOKUP(AE22,Punktezuordnung!$A$2:$B$52,2,FALSE())</f>
        <v>0</v>
      </c>
      <c r="AG22" s="37">
        <v>0</v>
      </c>
      <c r="AH22" s="38">
        <f t="shared" si="18"/>
        <v>51</v>
      </c>
      <c r="AI22" s="7">
        <f>VLOOKUP(AH22,Punktezuordnung!$A$2:$B$52,2,FALSE())</f>
        <v>0</v>
      </c>
      <c r="AJ22" s="36">
        <v>0</v>
      </c>
      <c r="AK22" s="38">
        <f t="shared" si="19"/>
        <v>51</v>
      </c>
      <c r="AL22" s="7">
        <f>VLOOKUP(AK22,Punktezuordnung!$A$2:$B$52,2,FALSE())</f>
        <v>0</v>
      </c>
      <c r="AM22" s="90">
        <v>100</v>
      </c>
      <c r="AN22" s="26">
        <f t="shared" si="20"/>
        <v>51</v>
      </c>
      <c r="AO22" s="7">
        <f>VLOOKUP(AN22,Punktezuordnung!$A$2:$B$52,2,FALSE())</f>
        <v>0</v>
      </c>
      <c r="AP22" s="92">
        <v>100</v>
      </c>
      <c r="AQ22" s="38">
        <f t="shared" si="21"/>
        <v>51</v>
      </c>
      <c r="AR22" s="7">
        <f>VLOOKUP(AQ22,Punktezuordnung!$A$2:$B$52,2,FALSE())</f>
        <v>0</v>
      </c>
      <c r="AS22" s="37">
        <v>0</v>
      </c>
      <c r="AT22" s="38">
        <f t="shared" si="22"/>
        <v>51</v>
      </c>
      <c r="AU22" s="7">
        <f>VLOOKUP(AT22,Punktezuordnung!$A$2:$B$52,2,FALSE())</f>
        <v>0</v>
      </c>
      <c r="AV22" s="37">
        <v>100</v>
      </c>
      <c r="AW22" s="38">
        <f t="shared" si="23"/>
        <v>51</v>
      </c>
      <c r="AX22" s="7">
        <f>VLOOKUP(AW22,Punktezuordnung!$A$2:$B$52,2,FALSE())</f>
        <v>0</v>
      </c>
      <c r="AY22" s="35">
        <v>0</v>
      </c>
      <c r="AZ22" s="38">
        <f t="shared" si="24"/>
        <v>51</v>
      </c>
      <c r="BA22" s="40">
        <f>VLOOKUP(AZ22,Punktezuordnung!$A$2:$B$52,2,FALSE())</f>
        <v>0</v>
      </c>
    </row>
    <row r="23" spans="1:53" x14ac:dyDescent="0.25">
      <c r="A23" s="25" t="s">
        <v>112</v>
      </c>
      <c r="B23" s="25" t="s">
        <v>113</v>
      </c>
      <c r="C23" s="44" t="str">
        <f t="shared" si="0"/>
        <v>Catharina Lux</v>
      </c>
      <c r="D23" s="25" t="s">
        <v>78</v>
      </c>
      <c r="E23" s="25">
        <v>2012</v>
      </c>
      <c r="F23" s="25" t="s">
        <v>57</v>
      </c>
      <c r="G23" s="38">
        <f t="shared" si="1"/>
        <v>20</v>
      </c>
      <c r="H23" s="7">
        <f>SUM(LARGE(J23:T23,{1;2;3;4;5;6;7;8}))</f>
        <v>74</v>
      </c>
      <c r="I23" s="9">
        <f t="shared" si="2"/>
        <v>2</v>
      </c>
      <c r="J23" s="6">
        <f t="shared" si="3"/>
        <v>41</v>
      </c>
      <c r="K23" s="7">
        <f t="shared" si="4"/>
        <v>33</v>
      </c>
      <c r="L23" s="6">
        <f t="shared" si="5"/>
        <v>0</v>
      </c>
      <c r="M23" s="7">
        <f t="shared" si="6"/>
        <v>0</v>
      </c>
      <c r="N23" s="30">
        <f t="shared" si="7"/>
        <v>0</v>
      </c>
      <c r="O23" s="31">
        <f t="shared" si="8"/>
        <v>0</v>
      </c>
      <c r="P23" s="8">
        <f t="shared" si="9"/>
        <v>0</v>
      </c>
      <c r="Q23" s="6">
        <f t="shared" si="10"/>
        <v>0</v>
      </c>
      <c r="R23" s="7">
        <f t="shared" si="11"/>
        <v>0</v>
      </c>
      <c r="S23" s="6">
        <f t="shared" si="12"/>
        <v>0</v>
      </c>
      <c r="T23" s="7">
        <f t="shared" si="13"/>
        <v>0</v>
      </c>
      <c r="U23" s="32">
        <v>3.05</v>
      </c>
      <c r="V23" s="38">
        <f t="shared" si="14"/>
        <v>10</v>
      </c>
      <c r="W23" s="7">
        <f>VLOOKUP(V23,Punktezuordnung!$A$2:$B$52,2,FALSE())</f>
        <v>41</v>
      </c>
      <c r="X23" s="33">
        <v>11.5</v>
      </c>
      <c r="Y23" s="38">
        <f t="shared" si="15"/>
        <v>18</v>
      </c>
      <c r="Z23" s="7">
        <f>VLOOKUP(Y23,Punktezuordnung!$A$2:$B$52,2,FALSE())</f>
        <v>33</v>
      </c>
      <c r="AA23" s="34">
        <v>100</v>
      </c>
      <c r="AB23" s="38">
        <f t="shared" si="16"/>
        <v>51</v>
      </c>
      <c r="AC23" s="7">
        <f>VLOOKUP(AB23,Punktezuordnung!$A$2:$B$52,2,FALSE())</f>
        <v>0</v>
      </c>
      <c r="AD23" s="35">
        <v>0</v>
      </c>
      <c r="AE23" s="38">
        <f t="shared" si="17"/>
        <v>51</v>
      </c>
      <c r="AF23" s="7">
        <f>VLOOKUP(AE23,Punktezuordnung!$A$2:$B$52,2,FALSE())</f>
        <v>0</v>
      </c>
      <c r="AG23" s="37">
        <v>0</v>
      </c>
      <c r="AH23" s="38">
        <f t="shared" si="18"/>
        <v>51</v>
      </c>
      <c r="AI23" s="7">
        <f>VLOOKUP(AH23,Punktezuordnung!$A$2:$B$52,2,FALSE())</f>
        <v>0</v>
      </c>
      <c r="AJ23" s="36">
        <v>0</v>
      </c>
      <c r="AK23" s="38">
        <f t="shared" si="19"/>
        <v>51</v>
      </c>
      <c r="AL23" s="7">
        <f>VLOOKUP(AK23,Punktezuordnung!$A$2:$B$52,2,FALSE())</f>
        <v>0</v>
      </c>
      <c r="AM23" s="90">
        <v>100</v>
      </c>
      <c r="AN23" s="26">
        <f t="shared" si="20"/>
        <v>51</v>
      </c>
      <c r="AO23" s="7">
        <f>VLOOKUP(AN23,Punktezuordnung!$A$2:$B$52,2,FALSE())</f>
        <v>0</v>
      </c>
      <c r="AP23" s="92">
        <v>100</v>
      </c>
      <c r="AQ23" s="38">
        <f t="shared" si="21"/>
        <v>51</v>
      </c>
      <c r="AR23" s="7">
        <f>VLOOKUP(AQ23,Punktezuordnung!$A$2:$B$52,2,FALSE())</f>
        <v>0</v>
      </c>
      <c r="AS23" s="37">
        <v>0</v>
      </c>
      <c r="AT23" s="38">
        <f t="shared" si="22"/>
        <v>51</v>
      </c>
      <c r="AU23" s="7">
        <f>VLOOKUP(AT23,Punktezuordnung!$A$2:$B$52,2,FALSE())</f>
        <v>0</v>
      </c>
      <c r="AV23" s="37">
        <v>100</v>
      </c>
      <c r="AW23" s="38">
        <f t="shared" si="23"/>
        <v>51</v>
      </c>
      <c r="AX23" s="7">
        <f>VLOOKUP(AW23,Punktezuordnung!$A$2:$B$52,2,FALSE())</f>
        <v>0</v>
      </c>
      <c r="AY23" s="35">
        <v>0</v>
      </c>
      <c r="AZ23" s="38">
        <f t="shared" si="24"/>
        <v>51</v>
      </c>
      <c r="BA23" s="40">
        <f>VLOOKUP(AZ23,Punktezuordnung!$A$2:$B$52,2,FALSE())</f>
        <v>0</v>
      </c>
    </row>
    <row r="24" spans="1:53" x14ac:dyDescent="0.25">
      <c r="A24" s="25" t="s">
        <v>114</v>
      </c>
      <c r="B24" s="25" t="s">
        <v>115</v>
      </c>
      <c r="C24" s="44" t="str">
        <f t="shared" si="0"/>
        <v>Annabelle Thümmler</v>
      </c>
      <c r="D24" s="25" t="s">
        <v>78</v>
      </c>
      <c r="E24" s="25">
        <v>2012</v>
      </c>
      <c r="F24" s="25" t="s">
        <v>48</v>
      </c>
      <c r="G24" s="38">
        <f t="shared" si="1"/>
        <v>21</v>
      </c>
      <c r="H24" s="7">
        <f>SUM(LARGE(J24:T24,{1;2;3;4;5;6;7;8}))</f>
        <v>73</v>
      </c>
      <c r="I24" s="9">
        <f t="shared" si="2"/>
        <v>2</v>
      </c>
      <c r="J24" s="6">
        <f t="shared" si="3"/>
        <v>33</v>
      </c>
      <c r="K24" s="7">
        <f t="shared" si="4"/>
        <v>40</v>
      </c>
      <c r="L24" s="6">
        <f t="shared" si="5"/>
        <v>0</v>
      </c>
      <c r="M24" s="7">
        <f t="shared" si="6"/>
        <v>0</v>
      </c>
      <c r="N24" s="30">
        <f t="shared" si="7"/>
        <v>0</v>
      </c>
      <c r="O24" s="31">
        <f t="shared" si="8"/>
        <v>0</v>
      </c>
      <c r="P24" s="8">
        <f t="shared" si="9"/>
        <v>0</v>
      </c>
      <c r="Q24" s="6">
        <f t="shared" si="10"/>
        <v>0</v>
      </c>
      <c r="R24" s="7">
        <f t="shared" si="11"/>
        <v>0</v>
      </c>
      <c r="S24" s="6">
        <f t="shared" si="12"/>
        <v>0</v>
      </c>
      <c r="T24" s="7">
        <f t="shared" si="13"/>
        <v>0</v>
      </c>
      <c r="U24" s="32">
        <v>2.17</v>
      </c>
      <c r="V24" s="38">
        <f t="shared" si="14"/>
        <v>18</v>
      </c>
      <c r="W24" s="7">
        <f>VLOOKUP(V24,Punktezuordnung!$A$2:$B$52,2,FALSE())</f>
        <v>33</v>
      </c>
      <c r="X24" s="33">
        <v>14</v>
      </c>
      <c r="Y24" s="38">
        <f t="shared" si="15"/>
        <v>11</v>
      </c>
      <c r="Z24" s="7">
        <f>VLOOKUP(Y24,Punktezuordnung!$A$2:$B$52,2,FALSE())</f>
        <v>40</v>
      </c>
      <c r="AA24" s="34">
        <v>100</v>
      </c>
      <c r="AB24" s="38">
        <f t="shared" si="16"/>
        <v>51</v>
      </c>
      <c r="AC24" s="7">
        <f>VLOOKUP(AB24,Punktezuordnung!$A$2:$B$52,2,FALSE())</f>
        <v>0</v>
      </c>
      <c r="AD24" s="35">
        <v>0</v>
      </c>
      <c r="AE24" s="38">
        <f t="shared" si="17"/>
        <v>51</v>
      </c>
      <c r="AF24" s="7">
        <f>VLOOKUP(AE24,Punktezuordnung!$A$2:$B$52,2,FALSE())</f>
        <v>0</v>
      </c>
      <c r="AG24" s="37">
        <v>0</v>
      </c>
      <c r="AH24" s="38">
        <f t="shared" si="18"/>
        <v>51</v>
      </c>
      <c r="AI24" s="7">
        <f>VLOOKUP(AH24,Punktezuordnung!$A$2:$B$52,2,FALSE())</f>
        <v>0</v>
      </c>
      <c r="AJ24" s="36">
        <v>0</v>
      </c>
      <c r="AK24" s="38">
        <f t="shared" si="19"/>
        <v>51</v>
      </c>
      <c r="AL24" s="7">
        <f>VLOOKUP(AK24,Punktezuordnung!$A$2:$B$52,2,FALSE())</f>
        <v>0</v>
      </c>
      <c r="AM24" s="90">
        <v>100</v>
      </c>
      <c r="AN24" s="26">
        <f t="shared" si="20"/>
        <v>51</v>
      </c>
      <c r="AO24" s="7">
        <f>VLOOKUP(AN24,Punktezuordnung!$A$2:$B$52,2,FALSE())</f>
        <v>0</v>
      </c>
      <c r="AP24" s="92">
        <v>100</v>
      </c>
      <c r="AQ24" s="38">
        <f t="shared" si="21"/>
        <v>51</v>
      </c>
      <c r="AR24" s="7">
        <f>VLOOKUP(AQ24,Punktezuordnung!$A$2:$B$52,2,FALSE())</f>
        <v>0</v>
      </c>
      <c r="AS24" s="37">
        <v>0</v>
      </c>
      <c r="AT24" s="38">
        <f t="shared" si="22"/>
        <v>51</v>
      </c>
      <c r="AU24" s="7">
        <f>VLOOKUP(AT24,Punktezuordnung!$A$2:$B$52,2,FALSE())</f>
        <v>0</v>
      </c>
      <c r="AV24" s="37">
        <v>100</v>
      </c>
      <c r="AW24" s="38">
        <f t="shared" si="23"/>
        <v>51</v>
      </c>
      <c r="AX24" s="7">
        <f>VLOOKUP(AW24,Punktezuordnung!$A$2:$B$52,2,FALSE())</f>
        <v>0</v>
      </c>
      <c r="AY24" s="35">
        <v>0</v>
      </c>
      <c r="AZ24" s="38">
        <f t="shared" si="24"/>
        <v>51</v>
      </c>
      <c r="BA24" s="40">
        <f>VLOOKUP(AZ24,Punktezuordnung!$A$2:$B$52,2,FALSE())</f>
        <v>0</v>
      </c>
    </row>
    <row r="25" spans="1:53" x14ac:dyDescent="0.25">
      <c r="A25" s="25" t="s">
        <v>297</v>
      </c>
      <c r="B25" s="25" t="s">
        <v>298</v>
      </c>
      <c r="C25" s="44" t="str">
        <f t="shared" si="0"/>
        <v>Felicia Celine Olszowski</v>
      </c>
      <c r="D25" s="25" t="s">
        <v>78</v>
      </c>
      <c r="E25" s="25">
        <v>2012</v>
      </c>
      <c r="F25" s="25" t="s">
        <v>299</v>
      </c>
      <c r="G25" s="38">
        <f t="shared" si="1"/>
        <v>22</v>
      </c>
      <c r="H25" s="7">
        <f>SUM(LARGE(J25:T25,{1;2;3;4;5;6;7;8}))</f>
        <v>50</v>
      </c>
      <c r="I25" s="9">
        <f t="shared" si="2"/>
        <v>1</v>
      </c>
      <c r="J25" s="6">
        <f t="shared" si="3"/>
        <v>0</v>
      </c>
      <c r="K25" s="7">
        <f t="shared" si="4"/>
        <v>0</v>
      </c>
      <c r="L25" s="6">
        <f t="shared" si="5"/>
        <v>0</v>
      </c>
      <c r="M25" s="7">
        <f t="shared" si="6"/>
        <v>0</v>
      </c>
      <c r="N25" s="30">
        <f t="shared" si="7"/>
        <v>0</v>
      </c>
      <c r="O25" s="31">
        <f t="shared" si="8"/>
        <v>0</v>
      </c>
      <c r="P25" s="8">
        <f t="shared" si="9"/>
        <v>50</v>
      </c>
      <c r="Q25" s="6">
        <f t="shared" si="10"/>
        <v>0</v>
      </c>
      <c r="R25" s="7">
        <f t="shared" si="11"/>
        <v>0</v>
      </c>
      <c r="S25" s="6">
        <f t="shared" si="12"/>
        <v>0</v>
      </c>
      <c r="T25" s="7">
        <f t="shared" si="13"/>
        <v>0</v>
      </c>
      <c r="U25" s="32">
        <v>0</v>
      </c>
      <c r="V25" s="38">
        <f t="shared" si="14"/>
        <v>51</v>
      </c>
      <c r="W25" s="7">
        <f>VLOOKUP(V25,Punktezuordnung!$A$2:$B$52,2,FALSE())</f>
        <v>0</v>
      </c>
      <c r="X25" s="33">
        <v>0</v>
      </c>
      <c r="Y25" s="38">
        <f t="shared" si="15"/>
        <v>51</v>
      </c>
      <c r="Z25" s="7">
        <f>VLOOKUP(Y25,Punktezuordnung!$A$2:$B$52,2,FALSE())</f>
        <v>0</v>
      </c>
      <c r="AA25" s="34">
        <v>100</v>
      </c>
      <c r="AB25" s="38">
        <f t="shared" si="16"/>
        <v>51</v>
      </c>
      <c r="AC25" s="7">
        <f>VLOOKUP(AB25,Punktezuordnung!$A$2:$B$52,2,FALSE())</f>
        <v>0</v>
      </c>
      <c r="AD25" s="35">
        <v>0</v>
      </c>
      <c r="AE25" s="38">
        <f t="shared" si="17"/>
        <v>51</v>
      </c>
      <c r="AF25" s="7">
        <f>VLOOKUP(AE25,Punktezuordnung!$A$2:$B$52,2,FALSE())</f>
        <v>0</v>
      </c>
      <c r="AG25" s="36">
        <v>0</v>
      </c>
      <c r="AH25" s="38">
        <f t="shared" si="18"/>
        <v>51</v>
      </c>
      <c r="AI25" s="7">
        <f>VLOOKUP(AH25,Punktezuordnung!$A$2:$B$52,2,FALSE())</f>
        <v>0</v>
      </c>
      <c r="AJ25" s="36">
        <v>0</v>
      </c>
      <c r="AK25" s="38">
        <f t="shared" si="19"/>
        <v>51</v>
      </c>
      <c r="AL25" s="7">
        <f>VLOOKUP(AK25,Punktezuordnung!$A$2:$B$52,2,FALSE())</f>
        <v>0</v>
      </c>
      <c r="AM25" s="87">
        <f>VLOOKUP(C25,NIA_Cross!$C$2:$I$142,7,FALSE)</f>
        <v>0.27361111111111108</v>
      </c>
      <c r="AN25" s="26">
        <f t="shared" si="20"/>
        <v>1</v>
      </c>
      <c r="AO25" s="7">
        <f>VLOOKUP(AN25,Punktezuordnung!$A$2:$B$52,2,FALSE())</f>
        <v>50</v>
      </c>
      <c r="AP25" s="92">
        <v>100</v>
      </c>
      <c r="AQ25" s="38">
        <f t="shared" si="21"/>
        <v>51</v>
      </c>
      <c r="AR25" s="7">
        <f>VLOOKUP(AQ25,Punktezuordnung!$A$2:$B$52,2,FALSE())</f>
        <v>0</v>
      </c>
      <c r="AS25" s="37">
        <v>0</v>
      </c>
      <c r="AT25" s="38">
        <f t="shared" si="22"/>
        <v>51</v>
      </c>
      <c r="AU25" s="7">
        <f>VLOOKUP(AT25,Punktezuordnung!$A$2:$B$52,2,FALSE())</f>
        <v>0</v>
      </c>
      <c r="AV25" s="37">
        <v>100</v>
      </c>
      <c r="AW25" s="38">
        <f t="shared" si="23"/>
        <v>51</v>
      </c>
      <c r="AX25" s="7">
        <f>VLOOKUP(AW25,Punktezuordnung!$A$2:$B$52,2,FALSE())</f>
        <v>0</v>
      </c>
      <c r="AY25" s="35">
        <v>0</v>
      </c>
      <c r="AZ25" s="38">
        <f t="shared" si="24"/>
        <v>51</v>
      </c>
      <c r="BA25" s="40">
        <f>VLOOKUP(AZ25,Punktezuordnung!$A$2:$B$52,2,FALSE())</f>
        <v>0</v>
      </c>
    </row>
    <row r="26" spans="1:53" x14ac:dyDescent="0.25">
      <c r="A26" s="25" t="s">
        <v>208</v>
      </c>
      <c r="B26" s="25" t="s">
        <v>305</v>
      </c>
      <c r="C26" s="44" t="str">
        <f t="shared" si="0"/>
        <v xml:space="preserve">Lara Schenk </v>
      </c>
      <c r="D26" s="25" t="s">
        <v>78</v>
      </c>
      <c r="E26" s="25">
        <v>2012</v>
      </c>
      <c r="F26" s="25" t="s">
        <v>294</v>
      </c>
      <c r="G26" s="38">
        <f t="shared" si="1"/>
        <v>23</v>
      </c>
      <c r="H26" s="7">
        <f>SUM(LARGE(J26:T26,{1;2;3;4;5;6;7;8}))</f>
        <v>49</v>
      </c>
      <c r="I26" s="9">
        <f t="shared" si="2"/>
        <v>1</v>
      </c>
      <c r="J26" s="6">
        <f t="shared" si="3"/>
        <v>0</v>
      </c>
      <c r="K26" s="7">
        <f t="shared" si="4"/>
        <v>0</v>
      </c>
      <c r="L26" s="6">
        <f t="shared" si="5"/>
        <v>0</v>
      </c>
      <c r="M26" s="7">
        <f t="shared" si="6"/>
        <v>0</v>
      </c>
      <c r="N26" s="30">
        <f t="shared" si="7"/>
        <v>0</v>
      </c>
      <c r="O26" s="31">
        <f t="shared" si="8"/>
        <v>0</v>
      </c>
      <c r="P26" s="8">
        <f t="shared" si="9"/>
        <v>49</v>
      </c>
      <c r="Q26" s="6">
        <f t="shared" si="10"/>
        <v>0</v>
      </c>
      <c r="R26" s="7">
        <f t="shared" si="11"/>
        <v>0</v>
      </c>
      <c r="S26" s="6">
        <f t="shared" si="12"/>
        <v>0</v>
      </c>
      <c r="T26" s="7">
        <f t="shared" si="13"/>
        <v>0</v>
      </c>
      <c r="U26" s="32">
        <v>0</v>
      </c>
      <c r="V26" s="38">
        <f t="shared" si="14"/>
        <v>51</v>
      </c>
      <c r="W26" s="7">
        <f>VLOOKUP(V26,Punktezuordnung!$A$2:$B$52,2,FALSE())</f>
        <v>0</v>
      </c>
      <c r="X26" s="33">
        <v>0</v>
      </c>
      <c r="Y26" s="38">
        <f t="shared" si="15"/>
        <v>51</v>
      </c>
      <c r="Z26" s="7">
        <f>VLOOKUP(Y26,Punktezuordnung!$A$2:$B$52,2,FALSE())</f>
        <v>0</v>
      </c>
      <c r="AA26" s="34">
        <v>100</v>
      </c>
      <c r="AB26" s="38">
        <f t="shared" si="16"/>
        <v>51</v>
      </c>
      <c r="AC26" s="7">
        <f>VLOOKUP(AB26,Punktezuordnung!$A$2:$B$52,2,FALSE())</f>
        <v>0</v>
      </c>
      <c r="AD26" s="35">
        <v>0</v>
      </c>
      <c r="AE26" s="38">
        <f t="shared" si="17"/>
        <v>51</v>
      </c>
      <c r="AF26" s="7">
        <f>VLOOKUP(AE26,Punktezuordnung!$A$2:$B$52,2,FALSE())</f>
        <v>0</v>
      </c>
      <c r="AG26" s="36">
        <v>0</v>
      </c>
      <c r="AH26" s="38">
        <f t="shared" si="18"/>
        <v>51</v>
      </c>
      <c r="AI26" s="7">
        <f>VLOOKUP(AH26,Punktezuordnung!$A$2:$B$52,2,FALSE())</f>
        <v>0</v>
      </c>
      <c r="AJ26" s="36">
        <v>0</v>
      </c>
      <c r="AK26" s="38">
        <f t="shared" si="19"/>
        <v>51</v>
      </c>
      <c r="AL26" s="7">
        <f>VLOOKUP(AK26,Punktezuordnung!$A$2:$B$52,2,FALSE())</f>
        <v>0</v>
      </c>
      <c r="AM26" s="87">
        <f>VLOOKUP(C26,NIA_Cross!$C$2:$I$142,7,FALSE)</f>
        <v>0.29166666666666669</v>
      </c>
      <c r="AN26" s="26">
        <f t="shared" si="20"/>
        <v>2</v>
      </c>
      <c r="AO26" s="7">
        <f>VLOOKUP(AN26,Punktezuordnung!$A$2:$B$52,2,FALSE())</f>
        <v>49</v>
      </c>
      <c r="AP26" s="92">
        <v>100</v>
      </c>
      <c r="AQ26" s="38">
        <f t="shared" si="21"/>
        <v>51</v>
      </c>
      <c r="AR26" s="7">
        <f>VLOOKUP(AQ26,Punktezuordnung!$A$2:$B$52,2,FALSE())</f>
        <v>0</v>
      </c>
      <c r="AS26" s="37">
        <v>0</v>
      </c>
      <c r="AT26" s="38">
        <f t="shared" si="22"/>
        <v>51</v>
      </c>
      <c r="AU26" s="7">
        <f>VLOOKUP(AT26,Punktezuordnung!$A$2:$B$52,2,FALSE())</f>
        <v>0</v>
      </c>
      <c r="AV26" s="37">
        <v>100</v>
      </c>
      <c r="AW26" s="38">
        <f t="shared" si="23"/>
        <v>51</v>
      </c>
      <c r="AX26" s="7">
        <f>VLOOKUP(AW26,Punktezuordnung!$A$2:$B$52,2,FALSE())</f>
        <v>0</v>
      </c>
      <c r="AY26" s="35">
        <v>0</v>
      </c>
      <c r="AZ26" s="38">
        <f t="shared" si="24"/>
        <v>51</v>
      </c>
      <c r="BA26" s="40">
        <f>VLOOKUP(AZ26,Punktezuordnung!$A$2:$B$52,2,FALSE())</f>
        <v>0</v>
      </c>
    </row>
    <row r="27" spans="1:53" x14ac:dyDescent="0.25">
      <c r="A27" s="25"/>
      <c r="B27" s="25"/>
      <c r="C27" s="44" t="str">
        <f t="shared" ref="C27:C32" si="25">A27&amp;" "&amp;B27</f>
        <v xml:space="preserve"> </v>
      </c>
      <c r="D27" s="25"/>
      <c r="E27" s="25"/>
      <c r="F27" s="25"/>
      <c r="G27" s="38" t="str">
        <f t="shared" ref="G27:G32" si="26">IF(H27=0,"",RANK(H27,$H$4:$H$49,0))</f>
        <v/>
      </c>
      <c r="H27" s="7">
        <f>SUM(LARGE(J27:T27,{1;2;3;4;5;6;7;8}))</f>
        <v>0</v>
      </c>
      <c r="I27" s="9">
        <f t="shared" ref="I27:I32" si="27">COUNTIF(J27:T27,"&gt;0")</f>
        <v>0</v>
      </c>
      <c r="J27" s="6">
        <f t="shared" ref="J27:J32" si="28">W27</f>
        <v>0</v>
      </c>
      <c r="K27" s="7">
        <f t="shared" ref="K27:K32" si="29">Z27</f>
        <v>0</v>
      </c>
      <c r="L27" s="6">
        <f t="shared" ref="L27:L32" si="30">AC27</f>
        <v>0</v>
      </c>
      <c r="M27" s="7">
        <f t="shared" ref="M27:M32" si="31">AF27</f>
        <v>0</v>
      </c>
      <c r="N27" s="30">
        <f t="shared" ref="N27:N32" si="32">AI27</f>
        <v>0</v>
      </c>
      <c r="O27" s="31">
        <f t="shared" ref="O27:O32" si="33">AL27</f>
        <v>0</v>
      </c>
      <c r="P27" s="8">
        <f t="shared" ref="P27:P32" si="34">AO27</f>
        <v>0</v>
      </c>
      <c r="Q27" s="6">
        <f t="shared" ref="Q27:Q32" si="35">AR27</f>
        <v>0</v>
      </c>
      <c r="R27" s="7">
        <f t="shared" ref="R27:R32" si="36">AU27</f>
        <v>0</v>
      </c>
      <c r="S27" s="6">
        <f t="shared" ref="S27:S32" si="37">AX27</f>
        <v>0</v>
      </c>
      <c r="T27" s="7">
        <f t="shared" ref="T27:T32" si="38">BA27</f>
        <v>0</v>
      </c>
      <c r="U27" s="32">
        <v>0</v>
      </c>
      <c r="V27" s="38">
        <f t="shared" ref="V27:V32" si="39">IF(U27&lt;=0,51,RANK(U27,$U$4:$U$49,0))</f>
        <v>51</v>
      </c>
      <c r="W27" s="7">
        <f>VLOOKUP(V27,Punktezuordnung!$A$2:$B$52,2,FALSE())</f>
        <v>0</v>
      </c>
      <c r="X27" s="33">
        <v>0</v>
      </c>
      <c r="Y27" s="38">
        <f t="shared" ref="Y27:Y32" si="40">IF(X27&lt;=0,51,RANK(X27,$X$4:$X$48,0))</f>
        <v>51</v>
      </c>
      <c r="Z27" s="7">
        <f>VLOOKUP(Y27,Punktezuordnung!$A$2:$B$52,2,FALSE())</f>
        <v>0</v>
      </c>
      <c r="AA27" s="34">
        <v>100</v>
      </c>
      <c r="AB27" s="38">
        <f t="shared" ref="AB27:AB32" si="41">IF(AA27&gt;=100,51,RANK(AA27,$AA$4:$AA$49,1))</f>
        <v>51</v>
      </c>
      <c r="AC27" s="7">
        <f>VLOOKUP(AB27,Punktezuordnung!$A$2:$B$52,2,FALSE())</f>
        <v>0</v>
      </c>
      <c r="AD27" s="35">
        <v>0</v>
      </c>
      <c r="AE27" s="38">
        <f t="shared" ref="AE27:AE32" si="42">IF(AD27&lt;=0,51,RANK(AD27,$AD$4:$AD$49,0))</f>
        <v>51</v>
      </c>
      <c r="AF27" s="7">
        <f>VLOOKUP(AE27,Punktezuordnung!$A$2:$B$52,2,FALSE())</f>
        <v>0</v>
      </c>
      <c r="AG27" s="36">
        <v>0</v>
      </c>
      <c r="AH27" s="38">
        <f t="shared" ref="AH27:AH32" si="43">IF(AG27&lt;=0,51,RANK(AG27,$AG$4:$AG$49,0))</f>
        <v>51</v>
      </c>
      <c r="AI27" s="7">
        <f>VLOOKUP(AH27,Punktezuordnung!$A$2:$B$52,2,FALSE())</f>
        <v>0</v>
      </c>
      <c r="AJ27" s="36">
        <v>0</v>
      </c>
      <c r="AK27" s="38">
        <f t="shared" ref="AK27:AK32" si="44">IF(AJ27&lt;=0,51,RANK(AJ27,$AJ$4:$AJ$49,0))</f>
        <v>51</v>
      </c>
      <c r="AL27" s="7">
        <f>VLOOKUP(AK27,Punktezuordnung!$A$2:$B$52,2,FALSE())</f>
        <v>0</v>
      </c>
      <c r="AM27" s="90">
        <v>100</v>
      </c>
      <c r="AN27" s="26">
        <f t="shared" ref="AN27:AN32" si="45">IF(AM27=100,51,RANK(AM27,$AM$4:$AM$49,1))</f>
        <v>51</v>
      </c>
      <c r="AO27" s="7">
        <f>VLOOKUP(AN27,Punktezuordnung!$A$2:$B$52,2,FALSE())</f>
        <v>0</v>
      </c>
      <c r="AP27" s="92">
        <v>100</v>
      </c>
      <c r="AQ27" s="38">
        <f t="shared" ref="AQ27:AQ32" si="46">IF(AP27&gt;=100,51,RANK(AP27,$AP$4:$AP$49,1))</f>
        <v>51</v>
      </c>
      <c r="AR27" s="7">
        <f>VLOOKUP(AQ27,Punktezuordnung!$A$2:$B$52,2,FALSE())</f>
        <v>0</v>
      </c>
      <c r="AS27" s="37">
        <v>0</v>
      </c>
      <c r="AT27" s="38">
        <f t="shared" ref="AT27:AT32" si="47">IF(AS27&lt;=0,51,RANK(AS27,$AS$4:$AS$49,0))</f>
        <v>51</v>
      </c>
      <c r="AU27" s="7">
        <f>VLOOKUP(AT27,Punktezuordnung!$A$2:$B$52,2,FALSE())</f>
        <v>0</v>
      </c>
      <c r="AV27" s="37">
        <v>100</v>
      </c>
      <c r="AW27" s="38">
        <f t="shared" ref="AW27:AW32" si="48">IF(AV27&gt;=100,51,RANK(AV27,$AV$4:$AV$49,1))</f>
        <v>51</v>
      </c>
      <c r="AX27" s="7">
        <f>VLOOKUP(AW27,Punktezuordnung!$A$2:$B$52,2,FALSE())</f>
        <v>0</v>
      </c>
      <c r="AY27" s="35">
        <v>0</v>
      </c>
      <c r="AZ27" s="38">
        <f t="shared" ref="AZ27:AZ32" si="49">IF(AY27&lt;=0,51,RANK(AY27,$AY$4:$AY$49,0))</f>
        <v>51</v>
      </c>
      <c r="BA27" s="40">
        <f>VLOOKUP(AZ27,Punktezuordnung!$A$2:$B$52,2,FALSE())</f>
        <v>0</v>
      </c>
    </row>
    <row r="28" spans="1:53" x14ac:dyDescent="0.25">
      <c r="A28" s="25"/>
      <c r="B28" s="25"/>
      <c r="C28" s="44" t="str">
        <f t="shared" si="25"/>
        <v xml:space="preserve"> </v>
      </c>
      <c r="D28" s="25"/>
      <c r="E28" s="25"/>
      <c r="F28" s="25"/>
      <c r="G28" s="38" t="str">
        <f t="shared" si="26"/>
        <v/>
      </c>
      <c r="H28" s="7">
        <f>SUM(LARGE(J28:T28,{1;2;3;4;5;6;7;8}))</f>
        <v>0</v>
      </c>
      <c r="I28" s="9">
        <f t="shared" si="27"/>
        <v>0</v>
      </c>
      <c r="J28" s="6">
        <f t="shared" si="28"/>
        <v>0</v>
      </c>
      <c r="K28" s="7">
        <f t="shared" si="29"/>
        <v>0</v>
      </c>
      <c r="L28" s="6">
        <f t="shared" si="30"/>
        <v>0</v>
      </c>
      <c r="M28" s="7">
        <f t="shared" si="31"/>
        <v>0</v>
      </c>
      <c r="N28" s="30">
        <f t="shared" si="32"/>
        <v>0</v>
      </c>
      <c r="O28" s="31">
        <f t="shared" si="33"/>
        <v>0</v>
      </c>
      <c r="P28" s="8">
        <f t="shared" si="34"/>
        <v>0</v>
      </c>
      <c r="Q28" s="6">
        <f t="shared" si="35"/>
        <v>0</v>
      </c>
      <c r="R28" s="7">
        <f t="shared" si="36"/>
        <v>0</v>
      </c>
      <c r="S28" s="6">
        <f t="shared" si="37"/>
        <v>0</v>
      </c>
      <c r="T28" s="7">
        <f t="shared" si="38"/>
        <v>0</v>
      </c>
      <c r="U28" s="32">
        <v>0</v>
      </c>
      <c r="V28" s="38">
        <f t="shared" si="39"/>
        <v>51</v>
      </c>
      <c r="W28" s="7">
        <f>VLOOKUP(V28,Punktezuordnung!$A$2:$B$52,2,FALSE())</f>
        <v>0</v>
      </c>
      <c r="X28" s="33">
        <v>0</v>
      </c>
      <c r="Y28" s="38">
        <f t="shared" si="40"/>
        <v>51</v>
      </c>
      <c r="Z28" s="7">
        <f>VLOOKUP(Y28,Punktezuordnung!$A$2:$B$52,2,FALSE())</f>
        <v>0</v>
      </c>
      <c r="AA28" s="34">
        <v>100</v>
      </c>
      <c r="AB28" s="38">
        <f t="shared" si="41"/>
        <v>51</v>
      </c>
      <c r="AC28" s="7">
        <f>VLOOKUP(AB28,Punktezuordnung!$A$2:$B$52,2,FALSE())</f>
        <v>0</v>
      </c>
      <c r="AD28" s="35">
        <v>0</v>
      </c>
      <c r="AE28" s="38">
        <f t="shared" si="42"/>
        <v>51</v>
      </c>
      <c r="AF28" s="7">
        <f>VLOOKUP(AE28,Punktezuordnung!$A$2:$B$52,2,FALSE())</f>
        <v>0</v>
      </c>
      <c r="AG28" s="36">
        <v>0</v>
      </c>
      <c r="AH28" s="38">
        <f t="shared" si="43"/>
        <v>51</v>
      </c>
      <c r="AI28" s="7">
        <f>VLOOKUP(AH28,Punktezuordnung!$A$2:$B$52,2,FALSE())</f>
        <v>0</v>
      </c>
      <c r="AJ28" s="36">
        <v>0</v>
      </c>
      <c r="AK28" s="38">
        <f t="shared" si="44"/>
        <v>51</v>
      </c>
      <c r="AL28" s="7">
        <f>VLOOKUP(AK28,Punktezuordnung!$A$2:$B$52,2,FALSE())</f>
        <v>0</v>
      </c>
      <c r="AM28" s="90">
        <v>100</v>
      </c>
      <c r="AN28" s="26">
        <f t="shared" si="45"/>
        <v>51</v>
      </c>
      <c r="AO28" s="7">
        <f>VLOOKUP(AN28,Punktezuordnung!$A$2:$B$52,2,FALSE())</f>
        <v>0</v>
      </c>
      <c r="AP28" s="92">
        <v>100</v>
      </c>
      <c r="AQ28" s="38">
        <f t="shared" si="46"/>
        <v>51</v>
      </c>
      <c r="AR28" s="7">
        <f>VLOOKUP(AQ28,Punktezuordnung!$A$2:$B$52,2,FALSE())</f>
        <v>0</v>
      </c>
      <c r="AS28" s="37">
        <v>0</v>
      </c>
      <c r="AT28" s="38">
        <f t="shared" si="47"/>
        <v>51</v>
      </c>
      <c r="AU28" s="7">
        <f>VLOOKUP(AT28,Punktezuordnung!$A$2:$B$52,2,FALSE())</f>
        <v>0</v>
      </c>
      <c r="AV28" s="37">
        <v>100</v>
      </c>
      <c r="AW28" s="38">
        <f t="shared" si="48"/>
        <v>51</v>
      </c>
      <c r="AX28" s="7">
        <f>VLOOKUP(AW28,Punktezuordnung!$A$2:$B$52,2,FALSE())</f>
        <v>0</v>
      </c>
      <c r="AY28" s="35">
        <v>0</v>
      </c>
      <c r="AZ28" s="38">
        <f t="shared" si="49"/>
        <v>51</v>
      </c>
      <c r="BA28" s="40">
        <f>VLOOKUP(AZ28,Punktezuordnung!$A$2:$B$52,2,FALSE())</f>
        <v>0</v>
      </c>
    </row>
    <row r="29" spans="1:53" x14ac:dyDescent="0.25">
      <c r="A29" s="25"/>
      <c r="B29" s="25"/>
      <c r="C29" s="44" t="str">
        <f t="shared" si="25"/>
        <v xml:space="preserve"> </v>
      </c>
      <c r="D29" s="25"/>
      <c r="E29" s="25"/>
      <c r="F29" s="25"/>
      <c r="G29" s="38" t="str">
        <f t="shared" si="26"/>
        <v/>
      </c>
      <c r="H29" s="7">
        <f>SUM(LARGE(J29:T29,{1;2;3;4;5;6;7;8}))</f>
        <v>0</v>
      </c>
      <c r="I29" s="9">
        <f t="shared" si="27"/>
        <v>0</v>
      </c>
      <c r="J29" s="6">
        <f t="shared" si="28"/>
        <v>0</v>
      </c>
      <c r="K29" s="7">
        <f t="shared" si="29"/>
        <v>0</v>
      </c>
      <c r="L29" s="6">
        <f t="shared" si="30"/>
        <v>0</v>
      </c>
      <c r="M29" s="7">
        <f t="shared" si="31"/>
        <v>0</v>
      </c>
      <c r="N29" s="30">
        <f t="shared" si="32"/>
        <v>0</v>
      </c>
      <c r="O29" s="31">
        <f t="shared" si="33"/>
        <v>0</v>
      </c>
      <c r="P29" s="8">
        <f t="shared" si="34"/>
        <v>0</v>
      </c>
      <c r="Q29" s="6">
        <f t="shared" si="35"/>
        <v>0</v>
      </c>
      <c r="R29" s="7">
        <f t="shared" si="36"/>
        <v>0</v>
      </c>
      <c r="S29" s="6">
        <f t="shared" si="37"/>
        <v>0</v>
      </c>
      <c r="T29" s="7">
        <f t="shared" si="38"/>
        <v>0</v>
      </c>
      <c r="U29" s="32">
        <v>0</v>
      </c>
      <c r="V29" s="38">
        <f t="shared" si="39"/>
        <v>51</v>
      </c>
      <c r="W29" s="7">
        <f>VLOOKUP(V29,Punktezuordnung!$A$2:$B$52,2,FALSE())</f>
        <v>0</v>
      </c>
      <c r="X29" s="33">
        <v>0</v>
      </c>
      <c r="Y29" s="38">
        <f t="shared" si="40"/>
        <v>51</v>
      </c>
      <c r="Z29" s="7">
        <f>VLOOKUP(Y29,Punktezuordnung!$A$2:$B$52,2,FALSE())</f>
        <v>0</v>
      </c>
      <c r="AA29" s="34">
        <v>100</v>
      </c>
      <c r="AB29" s="38">
        <f t="shared" si="41"/>
        <v>51</v>
      </c>
      <c r="AC29" s="7">
        <f>VLOOKUP(AB29,Punktezuordnung!$A$2:$B$52,2,FALSE())</f>
        <v>0</v>
      </c>
      <c r="AD29" s="35">
        <v>0</v>
      </c>
      <c r="AE29" s="38">
        <f t="shared" si="42"/>
        <v>51</v>
      </c>
      <c r="AF29" s="7">
        <f>VLOOKUP(AE29,Punktezuordnung!$A$2:$B$52,2,FALSE())</f>
        <v>0</v>
      </c>
      <c r="AG29" s="36">
        <v>0</v>
      </c>
      <c r="AH29" s="38">
        <f t="shared" si="43"/>
        <v>51</v>
      </c>
      <c r="AI29" s="7">
        <f>VLOOKUP(AH29,Punktezuordnung!$A$2:$B$52,2,FALSE())</f>
        <v>0</v>
      </c>
      <c r="AJ29" s="36">
        <v>0</v>
      </c>
      <c r="AK29" s="38">
        <f t="shared" si="44"/>
        <v>51</v>
      </c>
      <c r="AL29" s="7">
        <f>VLOOKUP(AK29,Punktezuordnung!$A$2:$B$52,2,FALSE())</f>
        <v>0</v>
      </c>
      <c r="AM29" s="90">
        <v>100</v>
      </c>
      <c r="AN29" s="26">
        <f t="shared" si="45"/>
        <v>51</v>
      </c>
      <c r="AO29" s="7">
        <f>VLOOKUP(AN29,Punktezuordnung!$A$2:$B$52,2,FALSE())</f>
        <v>0</v>
      </c>
      <c r="AP29" s="92">
        <v>100</v>
      </c>
      <c r="AQ29" s="38">
        <f t="shared" si="46"/>
        <v>51</v>
      </c>
      <c r="AR29" s="7">
        <f>VLOOKUP(AQ29,Punktezuordnung!$A$2:$B$52,2,FALSE())</f>
        <v>0</v>
      </c>
      <c r="AS29" s="37">
        <v>0</v>
      </c>
      <c r="AT29" s="38">
        <f t="shared" si="47"/>
        <v>51</v>
      </c>
      <c r="AU29" s="7">
        <f>VLOOKUP(AT29,Punktezuordnung!$A$2:$B$52,2,FALSE())</f>
        <v>0</v>
      </c>
      <c r="AV29" s="37">
        <v>100</v>
      </c>
      <c r="AW29" s="38">
        <f t="shared" si="48"/>
        <v>51</v>
      </c>
      <c r="AX29" s="7">
        <f>VLOOKUP(AW29,Punktezuordnung!$A$2:$B$52,2,FALSE())</f>
        <v>0</v>
      </c>
      <c r="AY29" s="35">
        <v>0</v>
      </c>
      <c r="AZ29" s="38">
        <f t="shared" si="49"/>
        <v>51</v>
      </c>
      <c r="BA29" s="40">
        <f>VLOOKUP(AZ29,Punktezuordnung!$A$2:$B$52,2,FALSE())</f>
        <v>0</v>
      </c>
    </row>
    <row r="30" spans="1:53" x14ac:dyDescent="0.25">
      <c r="A30" s="25"/>
      <c r="B30" s="25"/>
      <c r="C30" s="44" t="str">
        <f t="shared" si="25"/>
        <v xml:space="preserve"> </v>
      </c>
      <c r="D30" s="25"/>
      <c r="E30" s="25"/>
      <c r="F30" s="25"/>
      <c r="G30" s="38" t="str">
        <f t="shared" si="26"/>
        <v/>
      </c>
      <c r="H30" s="7">
        <f>SUM(LARGE(J30:T30,{1;2;3;4;5;6;7;8}))</f>
        <v>0</v>
      </c>
      <c r="I30" s="9">
        <f t="shared" si="27"/>
        <v>0</v>
      </c>
      <c r="J30" s="6">
        <f t="shared" si="28"/>
        <v>0</v>
      </c>
      <c r="K30" s="7">
        <f t="shared" si="29"/>
        <v>0</v>
      </c>
      <c r="L30" s="6">
        <f t="shared" si="30"/>
        <v>0</v>
      </c>
      <c r="M30" s="7">
        <f t="shared" si="31"/>
        <v>0</v>
      </c>
      <c r="N30" s="30">
        <f t="shared" si="32"/>
        <v>0</v>
      </c>
      <c r="O30" s="31">
        <f t="shared" si="33"/>
        <v>0</v>
      </c>
      <c r="P30" s="8">
        <f t="shared" si="34"/>
        <v>0</v>
      </c>
      <c r="Q30" s="6">
        <f t="shared" si="35"/>
        <v>0</v>
      </c>
      <c r="R30" s="7">
        <f t="shared" si="36"/>
        <v>0</v>
      </c>
      <c r="S30" s="6">
        <f t="shared" si="37"/>
        <v>0</v>
      </c>
      <c r="T30" s="7">
        <f t="shared" si="38"/>
        <v>0</v>
      </c>
      <c r="U30" s="32">
        <v>0</v>
      </c>
      <c r="V30" s="38">
        <f t="shared" si="39"/>
        <v>51</v>
      </c>
      <c r="W30" s="7">
        <f>VLOOKUP(V30,Punktezuordnung!$A$2:$B$52,2,FALSE())</f>
        <v>0</v>
      </c>
      <c r="X30" s="33">
        <v>0</v>
      </c>
      <c r="Y30" s="38">
        <f t="shared" si="40"/>
        <v>51</v>
      </c>
      <c r="Z30" s="7">
        <f>VLOOKUP(Y30,Punktezuordnung!$A$2:$B$52,2,FALSE())</f>
        <v>0</v>
      </c>
      <c r="AA30" s="34">
        <v>100</v>
      </c>
      <c r="AB30" s="38">
        <f t="shared" si="41"/>
        <v>51</v>
      </c>
      <c r="AC30" s="7">
        <f>VLOOKUP(AB30,Punktezuordnung!$A$2:$B$52,2,FALSE())</f>
        <v>0</v>
      </c>
      <c r="AD30" s="35">
        <v>0</v>
      </c>
      <c r="AE30" s="38">
        <f t="shared" si="42"/>
        <v>51</v>
      </c>
      <c r="AF30" s="7">
        <f>VLOOKUP(AE30,Punktezuordnung!$A$2:$B$52,2,FALSE())</f>
        <v>0</v>
      </c>
      <c r="AG30" s="36">
        <v>0</v>
      </c>
      <c r="AH30" s="38">
        <f t="shared" si="43"/>
        <v>51</v>
      </c>
      <c r="AI30" s="7">
        <f>VLOOKUP(AH30,Punktezuordnung!$A$2:$B$52,2,FALSE())</f>
        <v>0</v>
      </c>
      <c r="AJ30" s="36">
        <v>0</v>
      </c>
      <c r="AK30" s="38">
        <f t="shared" si="44"/>
        <v>51</v>
      </c>
      <c r="AL30" s="7">
        <f>VLOOKUP(AK30,Punktezuordnung!$A$2:$B$52,2,FALSE())</f>
        <v>0</v>
      </c>
      <c r="AM30" s="90">
        <v>100</v>
      </c>
      <c r="AN30" s="26">
        <f t="shared" si="45"/>
        <v>51</v>
      </c>
      <c r="AO30" s="7">
        <f>VLOOKUP(AN30,Punktezuordnung!$A$2:$B$52,2,FALSE())</f>
        <v>0</v>
      </c>
      <c r="AP30" s="92">
        <v>100</v>
      </c>
      <c r="AQ30" s="38">
        <f t="shared" si="46"/>
        <v>51</v>
      </c>
      <c r="AR30" s="7">
        <f>VLOOKUP(AQ30,Punktezuordnung!$A$2:$B$52,2,FALSE())</f>
        <v>0</v>
      </c>
      <c r="AS30" s="37">
        <v>0</v>
      </c>
      <c r="AT30" s="38">
        <f t="shared" si="47"/>
        <v>51</v>
      </c>
      <c r="AU30" s="7">
        <f>VLOOKUP(AT30,Punktezuordnung!$A$2:$B$52,2,FALSE())</f>
        <v>0</v>
      </c>
      <c r="AV30" s="37">
        <v>100</v>
      </c>
      <c r="AW30" s="38">
        <f t="shared" si="48"/>
        <v>51</v>
      </c>
      <c r="AX30" s="7">
        <f>VLOOKUP(AW30,Punktezuordnung!$A$2:$B$52,2,FALSE())</f>
        <v>0</v>
      </c>
      <c r="AY30" s="35">
        <v>0</v>
      </c>
      <c r="AZ30" s="38">
        <f t="shared" si="49"/>
        <v>51</v>
      </c>
      <c r="BA30" s="40">
        <f>VLOOKUP(AZ30,Punktezuordnung!$A$2:$B$52,2,FALSE())</f>
        <v>0</v>
      </c>
    </row>
    <row r="31" spans="1:53" x14ac:dyDescent="0.25">
      <c r="A31" s="25"/>
      <c r="B31" s="25"/>
      <c r="C31" s="44" t="str">
        <f t="shared" si="25"/>
        <v xml:space="preserve"> </v>
      </c>
      <c r="D31" s="25"/>
      <c r="E31" s="25"/>
      <c r="F31" s="25"/>
      <c r="G31" s="38" t="str">
        <f t="shared" si="26"/>
        <v/>
      </c>
      <c r="H31" s="7">
        <f>SUM(LARGE(J31:T31,{1;2;3;4;5;6;7;8}))</f>
        <v>0</v>
      </c>
      <c r="I31" s="9">
        <f t="shared" si="27"/>
        <v>0</v>
      </c>
      <c r="J31" s="6">
        <f t="shared" si="28"/>
        <v>0</v>
      </c>
      <c r="K31" s="7">
        <f t="shared" si="29"/>
        <v>0</v>
      </c>
      <c r="L31" s="6">
        <f t="shared" si="30"/>
        <v>0</v>
      </c>
      <c r="M31" s="7">
        <f t="shared" si="31"/>
        <v>0</v>
      </c>
      <c r="N31" s="30">
        <f t="shared" si="32"/>
        <v>0</v>
      </c>
      <c r="O31" s="31">
        <f t="shared" si="33"/>
        <v>0</v>
      </c>
      <c r="P31" s="8">
        <f t="shared" si="34"/>
        <v>0</v>
      </c>
      <c r="Q31" s="6">
        <f t="shared" si="35"/>
        <v>0</v>
      </c>
      <c r="R31" s="7">
        <f t="shared" si="36"/>
        <v>0</v>
      </c>
      <c r="S31" s="6">
        <f t="shared" si="37"/>
        <v>0</v>
      </c>
      <c r="T31" s="7">
        <f t="shared" si="38"/>
        <v>0</v>
      </c>
      <c r="U31" s="32">
        <v>0</v>
      </c>
      <c r="V31" s="38">
        <f t="shared" si="39"/>
        <v>51</v>
      </c>
      <c r="W31" s="7">
        <f>VLOOKUP(V31,Punktezuordnung!$A$2:$B$52,2,FALSE())</f>
        <v>0</v>
      </c>
      <c r="X31" s="33">
        <v>0</v>
      </c>
      <c r="Y31" s="38">
        <f t="shared" si="40"/>
        <v>51</v>
      </c>
      <c r="Z31" s="7">
        <f>VLOOKUP(Y31,Punktezuordnung!$A$2:$B$52,2,FALSE())</f>
        <v>0</v>
      </c>
      <c r="AA31" s="34">
        <v>100</v>
      </c>
      <c r="AB31" s="38">
        <f t="shared" si="41"/>
        <v>51</v>
      </c>
      <c r="AC31" s="7">
        <f>VLOOKUP(AB31,Punktezuordnung!$A$2:$B$52,2,FALSE())</f>
        <v>0</v>
      </c>
      <c r="AD31" s="35">
        <v>0</v>
      </c>
      <c r="AE31" s="38">
        <f t="shared" si="42"/>
        <v>51</v>
      </c>
      <c r="AF31" s="7">
        <f>VLOOKUP(AE31,Punktezuordnung!$A$2:$B$52,2,FALSE())</f>
        <v>0</v>
      </c>
      <c r="AG31" s="36">
        <v>0</v>
      </c>
      <c r="AH31" s="38">
        <f t="shared" si="43"/>
        <v>51</v>
      </c>
      <c r="AI31" s="7">
        <f>VLOOKUP(AH31,Punktezuordnung!$A$2:$B$52,2,FALSE())</f>
        <v>0</v>
      </c>
      <c r="AJ31" s="36">
        <v>0</v>
      </c>
      <c r="AK31" s="38">
        <f t="shared" si="44"/>
        <v>51</v>
      </c>
      <c r="AL31" s="7">
        <f>VLOOKUP(AK31,Punktezuordnung!$A$2:$B$52,2,FALSE())</f>
        <v>0</v>
      </c>
      <c r="AM31" s="90">
        <v>100</v>
      </c>
      <c r="AN31" s="26">
        <f t="shared" si="45"/>
        <v>51</v>
      </c>
      <c r="AO31" s="7">
        <f>VLOOKUP(AN31,Punktezuordnung!$A$2:$B$52,2,FALSE())</f>
        <v>0</v>
      </c>
      <c r="AP31" s="92">
        <v>100</v>
      </c>
      <c r="AQ31" s="38">
        <f t="shared" si="46"/>
        <v>51</v>
      </c>
      <c r="AR31" s="7">
        <f>VLOOKUP(AQ31,Punktezuordnung!$A$2:$B$52,2,FALSE())</f>
        <v>0</v>
      </c>
      <c r="AS31" s="37">
        <v>0</v>
      </c>
      <c r="AT31" s="38">
        <f t="shared" si="47"/>
        <v>51</v>
      </c>
      <c r="AU31" s="7">
        <f>VLOOKUP(AT31,Punktezuordnung!$A$2:$B$52,2,FALSE())</f>
        <v>0</v>
      </c>
      <c r="AV31" s="37">
        <v>100</v>
      </c>
      <c r="AW31" s="38">
        <f t="shared" si="48"/>
        <v>51</v>
      </c>
      <c r="AX31" s="7">
        <f>VLOOKUP(AW31,Punktezuordnung!$A$2:$B$52,2,FALSE())</f>
        <v>0</v>
      </c>
      <c r="AY31" s="35">
        <v>0</v>
      </c>
      <c r="AZ31" s="38">
        <f t="shared" si="49"/>
        <v>51</v>
      </c>
      <c r="BA31" s="40">
        <f>VLOOKUP(AZ31,Punktezuordnung!$A$2:$B$52,2,FALSE())</f>
        <v>0</v>
      </c>
    </row>
    <row r="32" spans="1:53" x14ac:dyDescent="0.25">
      <c r="A32" s="25"/>
      <c r="B32" s="25"/>
      <c r="C32" s="44" t="str">
        <f t="shared" si="25"/>
        <v xml:space="preserve"> </v>
      </c>
      <c r="D32" s="25"/>
      <c r="E32" s="25"/>
      <c r="F32" s="25"/>
      <c r="G32" s="38" t="str">
        <f t="shared" si="26"/>
        <v/>
      </c>
      <c r="H32" s="7">
        <f>SUM(LARGE(J32:T32,{1;2;3;4;5;6;7;8}))</f>
        <v>0</v>
      </c>
      <c r="I32" s="9">
        <f t="shared" si="27"/>
        <v>0</v>
      </c>
      <c r="J32" s="6">
        <f t="shared" si="28"/>
        <v>0</v>
      </c>
      <c r="K32" s="7">
        <f t="shared" si="29"/>
        <v>0</v>
      </c>
      <c r="L32" s="6">
        <f t="shared" si="30"/>
        <v>0</v>
      </c>
      <c r="M32" s="7">
        <f t="shared" si="31"/>
        <v>0</v>
      </c>
      <c r="N32" s="30">
        <f t="shared" si="32"/>
        <v>0</v>
      </c>
      <c r="O32" s="31">
        <f t="shared" si="33"/>
        <v>0</v>
      </c>
      <c r="P32" s="8">
        <f t="shared" si="34"/>
        <v>0</v>
      </c>
      <c r="Q32" s="6">
        <f t="shared" si="35"/>
        <v>0</v>
      </c>
      <c r="R32" s="7">
        <f t="shared" si="36"/>
        <v>0</v>
      </c>
      <c r="S32" s="6">
        <f t="shared" si="37"/>
        <v>0</v>
      </c>
      <c r="T32" s="7">
        <f t="shared" si="38"/>
        <v>0</v>
      </c>
      <c r="U32" s="32">
        <v>0</v>
      </c>
      <c r="V32" s="38">
        <f t="shared" si="39"/>
        <v>51</v>
      </c>
      <c r="W32" s="7">
        <f>VLOOKUP(V32,Punktezuordnung!$A$2:$B$52,2,FALSE())</f>
        <v>0</v>
      </c>
      <c r="X32" s="33">
        <v>0</v>
      </c>
      <c r="Y32" s="38">
        <f t="shared" si="40"/>
        <v>51</v>
      </c>
      <c r="Z32" s="7">
        <f>VLOOKUP(Y32,Punktezuordnung!$A$2:$B$52,2,FALSE())</f>
        <v>0</v>
      </c>
      <c r="AA32" s="34">
        <v>100</v>
      </c>
      <c r="AB32" s="38">
        <f t="shared" si="41"/>
        <v>51</v>
      </c>
      <c r="AC32" s="7">
        <f>VLOOKUP(AB32,Punktezuordnung!$A$2:$B$52,2,FALSE())</f>
        <v>0</v>
      </c>
      <c r="AD32" s="35">
        <v>0</v>
      </c>
      <c r="AE32" s="38">
        <f t="shared" si="42"/>
        <v>51</v>
      </c>
      <c r="AF32" s="7">
        <f>VLOOKUP(AE32,Punktezuordnung!$A$2:$B$52,2,FALSE())</f>
        <v>0</v>
      </c>
      <c r="AG32" s="36">
        <v>0</v>
      </c>
      <c r="AH32" s="38">
        <f t="shared" si="43"/>
        <v>51</v>
      </c>
      <c r="AI32" s="7">
        <f>VLOOKUP(AH32,Punktezuordnung!$A$2:$B$52,2,FALSE())</f>
        <v>0</v>
      </c>
      <c r="AJ32" s="36">
        <v>0</v>
      </c>
      <c r="AK32" s="38">
        <f t="shared" si="44"/>
        <v>51</v>
      </c>
      <c r="AL32" s="7">
        <f>VLOOKUP(AK32,Punktezuordnung!$A$2:$B$52,2,FALSE())</f>
        <v>0</v>
      </c>
      <c r="AM32" s="90">
        <v>100</v>
      </c>
      <c r="AN32" s="26">
        <f t="shared" si="45"/>
        <v>51</v>
      </c>
      <c r="AO32" s="7">
        <f>VLOOKUP(AN32,Punktezuordnung!$A$2:$B$52,2,FALSE())</f>
        <v>0</v>
      </c>
      <c r="AP32" s="92">
        <v>100</v>
      </c>
      <c r="AQ32" s="38">
        <f t="shared" si="46"/>
        <v>51</v>
      </c>
      <c r="AR32" s="7">
        <f>VLOOKUP(AQ32,Punktezuordnung!$A$2:$B$52,2,FALSE())</f>
        <v>0</v>
      </c>
      <c r="AS32" s="37">
        <v>0</v>
      </c>
      <c r="AT32" s="38">
        <f t="shared" si="47"/>
        <v>51</v>
      </c>
      <c r="AU32" s="7">
        <f>VLOOKUP(AT32,Punktezuordnung!$A$2:$B$52,2,FALSE())</f>
        <v>0</v>
      </c>
      <c r="AV32" s="37">
        <v>100</v>
      </c>
      <c r="AW32" s="38">
        <f t="shared" si="48"/>
        <v>51</v>
      </c>
      <c r="AX32" s="7">
        <f>VLOOKUP(AW32,Punktezuordnung!$A$2:$B$52,2,FALSE())</f>
        <v>0</v>
      </c>
      <c r="AY32" s="35">
        <v>0</v>
      </c>
      <c r="AZ32" s="38">
        <f t="shared" si="49"/>
        <v>51</v>
      </c>
      <c r="BA32" s="40">
        <f>VLOOKUP(AZ32,Punktezuordnung!$A$2:$B$52,2,FALSE())</f>
        <v>0</v>
      </c>
    </row>
    <row r="33" spans="24:49" x14ac:dyDescent="0.25">
      <c r="X33" s="41"/>
      <c r="AW33" s="42"/>
    </row>
  </sheetData>
  <sheetProtection sheet="1" objects="1" scenarios="1"/>
  <sortState ref="A4:BA26">
    <sortCondition ref="G4:G26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I4" activePane="bottomRight" state="frozen"/>
      <selection activeCell="B17" sqref="B17"/>
      <selection pane="topRight" activeCell="B17" sqref="B17"/>
      <selection pane="bottomLeft" activeCell="B17" sqref="B17"/>
      <selection pane="bottomRight" activeCell="A4" sqref="A4"/>
    </sheetView>
  </sheetViews>
  <sheetFormatPr baseColWidth="10" defaultColWidth="10.7109375" defaultRowHeight="15" x14ac:dyDescent="0.25"/>
  <cols>
    <col min="3" max="3" width="20" customWidth="1"/>
    <col min="6" max="6" width="26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14</v>
      </c>
      <c r="M2" s="7" t="s">
        <v>15</v>
      </c>
      <c r="N2" s="8" t="s">
        <v>16</v>
      </c>
      <c r="O2" s="9" t="s">
        <v>17</v>
      </c>
      <c r="P2" s="8" t="s">
        <v>18</v>
      </c>
      <c r="Q2" s="6" t="s">
        <v>14</v>
      </c>
      <c r="R2" s="7" t="s">
        <v>12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14</v>
      </c>
      <c r="AD2" t="s">
        <v>15</v>
      </c>
      <c r="AG2" s="2" t="s">
        <v>16</v>
      </c>
      <c r="AJ2" t="s">
        <v>17</v>
      </c>
      <c r="AM2" s="2" t="s">
        <v>22</v>
      </c>
      <c r="AP2" s="2" t="s">
        <v>14</v>
      </c>
      <c r="AS2" t="s">
        <v>12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44" t="s">
        <v>116</v>
      </c>
      <c r="B4" s="44" t="s">
        <v>117</v>
      </c>
      <c r="C4" s="44" t="str">
        <f>A4&amp;" "&amp;B4</f>
        <v>Neah Wagenführ</v>
      </c>
      <c r="D4" s="44" t="s">
        <v>78</v>
      </c>
      <c r="E4" s="44">
        <v>2013</v>
      </c>
      <c r="F4" s="44" t="s">
        <v>118</v>
      </c>
      <c r="G4" s="26">
        <f>IF(H4=0,"",RANK(H4,$H$4:$H$49,0))</f>
        <v>1</v>
      </c>
      <c r="H4" s="27">
        <f>SUM(LARGE(J4:T4,{1;2;3;4;5;6;7;8}))</f>
        <v>399</v>
      </c>
      <c r="I4" s="28">
        <f>COUNTIF(J4:T4,"&gt;0")</f>
        <v>11</v>
      </c>
      <c r="J4" s="29">
        <f>W4</f>
        <v>50</v>
      </c>
      <c r="K4" s="27">
        <f>Z4</f>
        <v>49</v>
      </c>
      <c r="L4" s="29">
        <f>AC4</f>
        <v>50</v>
      </c>
      <c r="M4" s="27">
        <f>AF4</f>
        <v>47</v>
      </c>
      <c r="N4" s="30">
        <f>AI4</f>
        <v>50</v>
      </c>
      <c r="O4" s="31">
        <f>AL4</f>
        <v>49</v>
      </c>
      <c r="P4" s="30">
        <f>AO4</f>
        <v>50</v>
      </c>
      <c r="Q4" s="29">
        <f>AR4</f>
        <v>50</v>
      </c>
      <c r="R4" s="27">
        <f>AU4</f>
        <v>50</v>
      </c>
      <c r="S4" s="29">
        <f>AX4</f>
        <v>50</v>
      </c>
      <c r="T4" s="27">
        <f>BA4</f>
        <v>49</v>
      </c>
      <c r="U4" s="32">
        <v>3.32</v>
      </c>
      <c r="V4" s="26">
        <f>IF(U4&lt;=0,51,RANK(U4,$U$4:$U$49,0))</f>
        <v>1</v>
      </c>
      <c r="W4" s="27">
        <f>VLOOKUP(V4,Punktezuordnung!$A$2:$B$52,2,FALSE())</f>
        <v>50</v>
      </c>
      <c r="X4" s="33">
        <v>17</v>
      </c>
      <c r="Y4" s="26">
        <f>IF(X4&lt;=0,51,RANK(X4,$X$4:$X$48,0))</f>
        <v>2</v>
      </c>
      <c r="Z4" s="27">
        <f>VLOOKUP(Y4,Punktezuordnung!$A$2:$B$52,2,FALSE())</f>
        <v>49</v>
      </c>
      <c r="AA4" s="34">
        <v>8.4</v>
      </c>
      <c r="AB4" s="26">
        <f>IF(AA4&gt;=100,51,RANK(AA4,$AA$4:$AA$49,1))</f>
        <v>1</v>
      </c>
      <c r="AC4" s="27">
        <f>VLOOKUP(AB4,Punktezuordnung!$A$2:$B$52,2,FALSE())</f>
        <v>50</v>
      </c>
      <c r="AD4" s="35">
        <v>38</v>
      </c>
      <c r="AE4" s="26">
        <f>IF(AD4&lt;=0,51,RANK(AD4,$AD$4:$AD$49,0))</f>
        <v>4</v>
      </c>
      <c r="AF4" s="27">
        <f>VLOOKUP(AE4,Punktezuordnung!$A$2:$B$52,2,FALSE())</f>
        <v>47</v>
      </c>
      <c r="AG4" s="36">
        <f>VLOOKUP(C4,LAT_Weit!$C$2:$F$124,4,FALSE)</f>
        <v>8.51</v>
      </c>
      <c r="AH4" s="26">
        <f>IF(AG4&lt;=0,51,RANK(AG4,$AG$4:$AG$49,0))</f>
        <v>1</v>
      </c>
      <c r="AI4" s="27">
        <f>VLOOKUP(AH4,Punktezuordnung!$A$2:$B$52,2,FALSE())</f>
        <v>50</v>
      </c>
      <c r="AJ4" s="36">
        <f>VLOOKUP(C4,LAT_Drehwurf!$C$2:$F$128,4,FALSE)</f>
        <v>50</v>
      </c>
      <c r="AK4" s="26">
        <f>IF(AJ4&lt;=0,51,RANK(AJ4,$AJ$4:$AJ$49,0))</f>
        <v>2</v>
      </c>
      <c r="AL4" s="27">
        <f>VLOOKUP(AK4,Punktezuordnung!$A$2:$B$52,2,FALSE())</f>
        <v>49</v>
      </c>
      <c r="AM4" s="87">
        <f>VLOOKUP(C4,NIA_Cross!$C$2:$I$142,7,FALSE)</f>
        <v>0.29583333333333334</v>
      </c>
      <c r="AN4" s="26">
        <f>IF(AM4=100,51,RANK(AM4,$AM$4:$AM$49,1))</f>
        <v>1</v>
      </c>
      <c r="AO4" s="27">
        <f>VLOOKUP(AN4,Punktezuordnung!$A$2:$B$52,2,FALSE())</f>
        <v>50</v>
      </c>
      <c r="AP4" s="92">
        <f>VLOOKUP(C4,STO_Sprint!$C$2:$I$142,4,FALSE)</f>
        <v>8.4</v>
      </c>
      <c r="AQ4" s="26">
        <f>IF(AP4&gt;=100,51,RANK(AP4,$AP$4:$AP$49,1))</f>
        <v>1</v>
      </c>
      <c r="AR4" s="27">
        <f>VLOOKUP(AQ4,Punktezuordnung!$A$2:$B$52,2,FALSE())</f>
        <v>50</v>
      </c>
      <c r="AS4" s="37">
        <f>VLOOKUP(C4,STO_Weit!$C$2:$I$142,5,FALSE)</f>
        <v>10.18</v>
      </c>
      <c r="AT4" s="26">
        <f>IF(AS4&lt;=0,51,RANK(AS4,$AS$4:$AS$49,0))</f>
        <v>1</v>
      </c>
      <c r="AU4" s="27">
        <f>VLOOKUP(AT4,Punktezuordnung!$A$2:$B$52,2,FALSE())</f>
        <v>50</v>
      </c>
      <c r="AV4" s="37">
        <f>VLOOKUP(C4,ANG_Hindernissprint!$C$2:$I$142,4,FALSE)</f>
        <v>8.19</v>
      </c>
      <c r="AW4" s="38">
        <f>IF(AV4&gt;=100,51,RANK(AV4,$AV$4:$AV$49,1))</f>
        <v>1</v>
      </c>
      <c r="AX4" s="27">
        <f>VLOOKUP(AW4,Punktezuordnung!$A$2:$B$52,2,FALSE())</f>
        <v>50</v>
      </c>
      <c r="AY4" s="35">
        <f>VLOOKUP(C4,ANG_Hoch!$C$2:$I$142,5,FALSE)</f>
        <v>1.05</v>
      </c>
      <c r="AZ4" s="26">
        <f>IF(AY4&lt;=0,51,RANK(AY4,$AY$4:$AY$49,0))</f>
        <v>2</v>
      </c>
      <c r="BA4" s="39">
        <f>VLOOKUP(AZ4,Punktezuordnung!$A$2:$B$52,2,FALSE())</f>
        <v>49</v>
      </c>
    </row>
    <row r="5" spans="1:53" x14ac:dyDescent="0.25">
      <c r="A5" s="25" t="s">
        <v>119</v>
      </c>
      <c r="B5" s="25" t="s">
        <v>120</v>
      </c>
      <c r="C5" s="44" t="str">
        <f>A5&amp;" "&amp;B5</f>
        <v>Malia Staab</v>
      </c>
      <c r="D5" s="25" t="s">
        <v>78</v>
      </c>
      <c r="E5" s="25">
        <v>2013</v>
      </c>
      <c r="F5" s="25" t="s">
        <v>36</v>
      </c>
      <c r="G5" s="38">
        <f>IF(H5=0,"",RANK(H5,$H$4:$H$49,0))</f>
        <v>2</v>
      </c>
      <c r="H5" s="7">
        <f>SUM(LARGE(J5:T5,{1;2;3;4;5;6;7;8}))</f>
        <v>392</v>
      </c>
      <c r="I5" s="9">
        <f>COUNTIF(J5:T5,"&gt;0")</f>
        <v>10</v>
      </c>
      <c r="J5" s="6">
        <f>W5</f>
        <v>49</v>
      </c>
      <c r="K5" s="7">
        <f>Z5</f>
        <v>46</v>
      </c>
      <c r="L5" s="6">
        <f>AC5</f>
        <v>49</v>
      </c>
      <c r="M5" s="7">
        <f>AF5</f>
        <v>49</v>
      </c>
      <c r="N5" s="30">
        <f>AI5</f>
        <v>47</v>
      </c>
      <c r="O5" s="31">
        <f>AL5</f>
        <v>50</v>
      </c>
      <c r="P5" s="8">
        <f>AO5</f>
        <v>0</v>
      </c>
      <c r="Q5" s="6">
        <f>AR5</f>
        <v>49</v>
      </c>
      <c r="R5" s="7">
        <f>AU5</f>
        <v>47</v>
      </c>
      <c r="S5" s="6">
        <f>AX5</f>
        <v>49</v>
      </c>
      <c r="T5" s="7">
        <f>BA5</f>
        <v>50</v>
      </c>
      <c r="U5" s="32">
        <v>3.25</v>
      </c>
      <c r="V5" s="38">
        <f>IF(U5&lt;=0,51,RANK(U5,$U$4:$U$49,0))</f>
        <v>2</v>
      </c>
      <c r="W5" s="7">
        <f>VLOOKUP(V5,Punktezuordnung!$A$2:$B$52,2,FALSE())</f>
        <v>49</v>
      </c>
      <c r="X5" s="33">
        <v>15</v>
      </c>
      <c r="Y5" s="38">
        <f>IF(X5&lt;=0,51,RANK(X5,$X$4:$X$48,0))</f>
        <v>5</v>
      </c>
      <c r="Z5" s="7">
        <f>VLOOKUP(Y5,Punktezuordnung!$A$2:$B$52,2,FALSE())</f>
        <v>46</v>
      </c>
      <c r="AA5" s="34">
        <v>8.9700000000000006</v>
      </c>
      <c r="AB5" s="38">
        <f>IF(AA5&gt;=100,51,RANK(AA5,$AA$4:$AA$49,1))</f>
        <v>2</v>
      </c>
      <c r="AC5" s="7">
        <f>VLOOKUP(AB5,Punktezuordnung!$A$2:$B$52,2,FALSE())</f>
        <v>49</v>
      </c>
      <c r="AD5" s="35">
        <v>40</v>
      </c>
      <c r="AE5" s="38">
        <f>IF(AD5&lt;=0,51,RANK(AD5,$AD$4:$AD$49,0))</f>
        <v>2</v>
      </c>
      <c r="AF5" s="7">
        <f>VLOOKUP(AE5,Punktezuordnung!$A$2:$B$52,2,FALSE())</f>
        <v>49</v>
      </c>
      <c r="AG5" s="36">
        <f>VLOOKUP(C5,LAT_Weit!$C$2:$F$124,4,FALSE)</f>
        <v>7.89</v>
      </c>
      <c r="AH5" s="38">
        <f>IF(AG5&lt;=0,51,RANK(AG5,$AG$4:$AG$49,0))</f>
        <v>4</v>
      </c>
      <c r="AI5" s="7">
        <f>VLOOKUP(AH5,Punktezuordnung!$A$2:$B$52,2,FALSE())</f>
        <v>47</v>
      </c>
      <c r="AJ5" s="36">
        <f>VLOOKUP(C5,LAT_Drehwurf!$C$2:$F$128,4,FALSE)</f>
        <v>52</v>
      </c>
      <c r="AK5" s="38">
        <f>IF(AJ5&lt;=0,51,RANK(AJ5,$AJ$4:$AJ$49,0))</f>
        <v>1</v>
      </c>
      <c r="AL5" s="7">
        <f>VLOOKUP(AK5,Punktezuordnung!$A$2:$B$52,2,FALSE())</f>
        <v>50</v>
      </c>
      <c r="AM5" s="90">
        <v>100</v>
      </c>
      <c r="AN5" s="26">
        <f>IF(AM5=100,51,RANK(AM5,$AM$4:$AM$49,1))</f>
        <v>51</v>
      </c>
      <c r="AO5" s="7">
        <f>VLOOKUP(AN5,Punktezuordnung!$A$2:$B$52,2,FALSE())</f>
        <v>0</v>
      </c>
      <c r="AP5" s="92">
        <f>VLOOKUP(C5,STO_Sprint!$C$2:$I$142,4,FALSE)</f>
        <v>8.8000000000000007</v>
      </c>
      <c r="AQ5" s="38">
        <f>IF(AP5&gt;=100,51,RANK(AP5,$AP$4:$AP$49,1))</f>
        <v>2</v>
      </c>
      <c r="AR5" s="7">
        <f>VLOOKUP(AQ5,Punktezuordnung!$A$2:$B$52,2,FALSE())</f>
        <v>49</v>
      </c>
      <c r="AS5" s="37">
        <f>VLOOKUP(C5,STO_Weit!$C$2:$I$142,5,FALSE)</f>
        <v>9.58</v>
      </c>
      <c r="AT5" s="38">
        <f>IF(AS5&lt;=0,51,RANK(AS5,$AS$4:$AS$49,0))</f>
        <v>4</v>
      </c>
      <c r="AU5" s="7">
        <f>VLOOKUP(AT5,Punktezuordnung!$A$2:$B$52,2,FALSE())</f>
        <v>47</v>
      </c>
      <c r="AV5" s="37">
        <f>VLOOKUP(C5,ANG_Hindernissprint!$C$2:$I$142,4,FALSE)</f>
        <v>8.59</v>
      </c>
      <c r="AW5" s="38">
        <f>IF(AV5&gt;=100,51,RANK(AV5,$AV$4:$AV$49,1))</f>
        <v>2</v>
      </c>
      <c r="AX5" s="7">
        <f>VLOOKUP(AW5,Punktezuordnung!$A$2:$B$52,2,FALSE())</f>
        <v>49</v>
      </c>
      <c r="AY5" s="35">
        <f>VLOOKUP(C5,ANG_Hoch!$C$2:$I$142,5,FALSE)</f>
        <v>1.1499999999999999</v>
      </c>
      <c r="AZ5" s="38">
        <f>IF(AY5&lt;=0,51,RANK(AY5,$AY$4:$AY$49,0))</f>
        <v>1</v>
      </c>
      <c r="BA5" s="40">
        <f>VLOOKUP(AZ5,Punktezuordnung!$A$2:$B$52,2,FALSE())</f>
        <v>50</v>
      </c>
    </row>
    <row r="6" spans="1:53" x14ac:dyDescent="0.25">
      <c r="A6" s="25" t="s">
        <v>121</v>
      </c>
      <c r="B6" s="25" t="s">
        <v>122</v>
      </c>
      <c r="C6" s="44" t="str">
        <f>A6&amp;" "&amp;B6</f>
        <v>Lea Dostal</v>
      </c>
      <c r="D6" s="25" t="s">
        <v>78</v>
      </c>
      <c r="E6" s="25">
        <v>2013</v>
      </c>
      <c r="F6" s="25" t="s">
        <v>41</v>
      </c>
      <c r="G6" s="38">
        <f>IF(H6=0,"",RANK(H6,$H$4:$H$49,0))</f>
        <v>3</v>
      </c>
      <c r="H6" s="7">
        <f>SUM(LARGE(J6:T6,{1;2;3;4;5;6;7;8}))</f>
        <v>387</v>
      </c>
      <c r="I6" s="9">
        <f>COUNTIF(J6:T6,"&gt;0")</f>
        <v>11</v>
      </c>
      <c r="J6" s="6">
        <f>W6</f>
        <v>47</v>
      </c>
      <c r="K6" s="7">
        <f>Z6</f>
        <v>44</v>
      </c>
      <c r="L6" s="6">
        <f>AC6</f>
        <v>48</v>
      </c>
      <c r="M6" s="7">
        <f>AF6</f>
        <v>50</v>
      </c>
      <c r="N6" s="30">
        <f>AI6</f>
        <v>48</v>
      </c>
      <c r="O6" s="31">
        <f>AL6</f>
        <v>46</v>
      </c>
      <c r="P6" s="8">
        <f>AO6</f>
        <v>48</v>
      </c>
      <c r="Q6" s="6">
        <f>AR6</f>
        <v>48</v>
      </c>
      <c r="R6" s="7">
        <f>AU6</f>
        <v>49</v>
      </c>
      <c r="S6" s="6">
        <f>AX6</f>
        <v>48</v>
      </c>
      <c r="T6" s="7">
        <f>BA6</f>
        <v>48</v>
      </c>
      <c r="U6" s="32">
        <v>3.18</v>
      </c>
      <c r="V6" s="38">
        <f>IF(U6&lt;=0,51,RANK(U6,$U$4:$U$49,0))</f>
        <v>4</v>
      </c>
      <c r="W6" s="7">
        <f>VLOOKUP(V6,Punktezuordnung!$A$2:$B$52,2,FALSE())</f>
        <v>47</v>
      </c>
      <c r="X6" s="33">
        <v>13.5</v>
      </c>
      <c r="Y6" s="38">
        <f>IF(X6&lt;=0,51,RANK(X6,$X$4:$X$48,0))</f>
        <v>7</v>
      </c>
      <c r="Z6" s="7">
        <f>VLOOKUP(Y6,Punktezuordnung!$A$2:$B$52,2,FALSE())</f>
        <v>44</v>
      </c>
      <c r="AA6" s="34">
        <v>9.19</v>
      </c>
      <c r="AB6" s="38">
        <f>IF(AA6&gt;=100,51,RANK(AA6,$AA$4:$AA$49,1))</f>
        <v>3</v>
      </c>
      <c r="AC6" s="7">
        <f>VLOOKUP(AB6,Punktezuordnung!$A$2:$B$52,2,FALSE())</f>
        <v>48</v>
      </c>
      <c r="AD6" s="35">
        <v>43</v>
      </c>
      <c r="AE6" s="38">
        <f>IF(AD6&lt;=0,51,RANK(AD6,$AD$4:$AD$49,0))</f>
        <v>1</v>
      </c>
      <c r="AF6" s="7">
        <f>VLOOKUP(AE6,Punktezuordnung!$A$2:$B$52,2,FALSE())</f>
        <v>50</v>
      </c>
      <c r="AG6" s="36">
        <f>VLOOKUP(C6,LAT_Weit!$C$2:$F$124,4,FALSE)</f>
        <v>7.96</v>
      </c>
      <c r="AH6" s="38">
        <f>IF(AG6&lt;=0,51,RANK(AG6,$AG$4:$AG$49,0))</f>
        <v>3</v>
      </c>
      <c r="AI6" s="7">
        <f>VLOOKUP(AH6,Punktezuordnung!$A$2:$B$52,2,FALSE())</f>
        <v>48</v>
      </c>
      <c r="AJ6" s="36">
        <f>VLOOKUP(C6,LAT_Drehwurf!$C$2:$F$128,4,FALSE)</f>
        <v>43</v>
      </c>
      <c r="AK6" s="38">
        <f>IF(AJ6&lt;=0,51,RANK(AJ6,$AJ$4:$AJ$49,0))</f>
        <v>5</v>
      </c>
      <c r="AL6" s="7">
        <f>VLOOKUP(AK6,Punktezuordnung!$A$2:$B$52,2,FALSE())</f>
        <v>46</v>
      </c>
      <c r="AM6" s="87">
        <f>VLOOKUP(C6,NIA_Cross!$C$2:$I$142,7,FALSE)</f>
        <v>0.31180555555555556</v>
      </c>
      <c r="AN6" s="26">
        <f>IF(AM6=100,51,RANK(AM6,$AM$4:$AM$49,1))</f>
        <v>3</v>
      </c>
      <c r="AO6" s="7">
        <f>VLOOKUP(AN6,Punktezuordnung!$A$2:$B$52,2,FALSE())</f>
        <v>48</v>
      </c>
      <c r="AP6" s="92">
        <f>VLOOKUP(C6,STO_Sprint!$C$2:$I$142,4,FALSE)</f>
        <v>9</v>
      </c>
      <c r="AQ6" s="38">
        <f>IF(AP6&gt;=100,51,RANK(AP6,$AP$4:$AP$49,1))</f>
        <v>3</v>
      </c>
      <c r="AR6" s="7">
        <f>VLOOKUP(AQ6,Punktezuordnung!$A$2:$B$52,2,FALSE())</f>
        <v>48</v>
      </c>
      <c r="AS6" s="37">
        <f>VLOOKUP(C6,STO_Weit!$C$2:$I$142,5,FALSE)</f>
        <v>9.6999999999999993</v>
      </c>
      <c r="AT6" s="38">
        <f>IF(AS6&lt;=0,51,RANK(AS6,$AS$4:$AS$49,0))</f>
        <v>2</v>
      </c>
      <c r="AU6" s="7">
        <f>VLOOKUP(AT6,Punktezuordnung!$A$2:$B$52,2,FALSE())</f>
        <v>49</v>
      </c>
      <c r="AV6" s="37">
        <f>VLOOKUP(C6,ANG_Hindernissprint!$C$2:$I$142,4,FALSE)</f>
        <v>8.67</v>
      </c>
      <c r="AW6" s="38">
        <f>IF(AV6&gt;=100,51,RANK(AV6,$AV$4:$AV$49,1))</f>
        <v>3</v>
      </c>
      <c r="AX6" s="7">
        <f>VLOOKUP(AW6,Punktezuordnung!$A$2:$B$52,2,FALSE())</f>
        <v>48</v>
      </c>
      <c r="AY6" s="35">
        <f>VLOOKUP(C6,ANG_Hoch!$C$2:$I$142,5,FALSE)</f>
        <v>1</v>
      </c>
      <c r="AZ6" s="38">
        <f>IF(AY6&lt;=0,51,RANK(AY6,$AY$4:$AY$49,0))</f>
        <v>3</v>
      </c>
      <c r="BA6" s="40">
        <f>VLOOKUP(AZ6,Punktezuordnung!$A$2:$B$52,2,FALSE())</f>
        <v>48</v>
      </c>
    </row>
    <row r="7" spans="1:53" x14ac:dyDescent="0.25">
      <c r="A7" s="25" t="s">
        <v>123</v>
      </c>
      <c r="B7" s="25" t="s">
        <v>403</v>
      </c>
      <c r="C7" s="44" t="str">
        <f>A7&amp;" "&amp;B7</f>
        <v>Enny Reitz</v>
      </c>
      <c r="D7" s="25" t="s">
        <v>78</v>
      </c>
      <c r="E7" s="25">
        <v>2013</v>
      </c>
      <c r="F7" s="25" t="s">
        <v>48</v>
      </c>
      <c r="G7" s="38">
        <f>IF(H7=0,"",RANK(H7,$H$4:$H$49,0))</f>
        <v>4</v>
      </c>
      <c r="H7" s="7">
        <f>SUM(LARGE(J7:T7,{1;2;3;4;5;6;7;8}))</f>
        <v>379</v>
      </c>
      <c r="I7" s="9">
        <f>COUNTIF(J7:T7,"&gt;0")</f>
        <v>10</v>
      </c>
      <c r="J7" s="6">
        <f>W7</f>
        <v>43</v>
      </c>
      <c r="K7" s="7">
        <f>Z7</f>
        <v>50</v>
      </c>
      <c r="L7" s="6">
        <f>AC7</f>
        <v>42</v>
      </c>
      <c r="M7" s="7">
        <f>AF7</f>
        <v>49</v>
      </c>
      <c r="N7" s="30">
        <f>AI7</f>
        <v>49</v>
      </c>
      <c r="O7" s="31">
        <f>AL7</f>
        <v>48</v>
      </c>
      <c r="P7" s="8">
        <f>AO7</f>
        <v>0</v>
      </c>
      <c r="Q7" s="6">
        <f>AR7</f>
        <v>45</v>
      </c>
      <c r="R7" s="7">
        <f>AU7</f>
        <v>42</v>
      </c>
      <c r="S7" s="6">
        <f>AX7</f>
        <v>47</v>
      </c>
      <c r="T7" s="7">
        <f>BA7</f>
        <v>48</v>
      </c>
      <c r="U7" s="32">
        <v>2.81</v>
      </c>
      <c r="V7" s="38">
        <f>IF(U7&lt;=0,51,RANK(U7,$U$4:$U$49,0))</f>
        <v>8</v>
      </c>
      <c r="W7" s="7">
        <f>VLOOKUP(V7,Punktezuordnung!$A$2:$B$52,2,FALSE())</f>
        <v>43</v>
      </c>
      <c r="X7" s="33">
        <v>23.5</v>
      </c>
      <c r="Y7" s="38">
        <f>IF(X7&lt;=0,51,RANK(X7,$X$4:$X$48,0))</f>
        <v>1</v>
      </c>
      <c r="Z7" s="7">
        <f>VLOOKUP(Y7,Punktezuordnung!$A$2:$B$52,2,FALSE())</f>
        <v>50</v>
      </c>
      <c r="AA7" s="34">
        <v>9.6300000000000008</v>
      </c>
      <c r="AB7" s="38">
        <f>IF(AA7&gt;=100,51,RANK(AA7,$AA$4:$AA$49,1))</f>
        <v>9</v>
      </c>
      <c r="AC7" s="7">
        <f>VLOOKUP(AB7,Punktezuordnung!$A$2:$B$52,2,FALSE())</f>
        <v>42</v>
      </c>
      <c r="AD7" s="35">
        <v>40</v>
      </c>
      <c r="AE7" s="38">
        <f>IF(AD7&lt;=0,51,RANK(AD7,$AD$4:$AD$49,0))</f>
        <v>2</v>
      </c>
      <c r="AF7" s="7">
        <f>VLOOKUP(AE7,Punktezuordnung!$A$2:$B$52,2,FALSE())</f>
        <v>49</v>
      </c>
      <c r="AG7" s="36">
        <f>VLOOKUP(C7,LAT_Weit!$C$2:$F$124,4,FALSE)</f>
        <v>8.2899999999999991</v>
      </c>
      <c r="AH7" s="38">
        <f>IF(AG7&lt;=0,51,RANK(AG7,$AG$4:$AG$49,0))</f>
        <v>2</v>
      </c>
      <c r="AI7" s="7">
        <f>VLOOKUP(AH7,Punktezuordnung!$A$2:$B$52,2,FALSE())</f>
        <v>49</v>
      </c>
      <c r="AJ7" s="36">
        <f>VLOOKUP(C7,LAT_Drehwurf!$C$2:$F$128,4,FALSE)</f>
        <v>48</v>
      </c>
      <c r="AK7" s="38">
        <f>IF(AJ7&lt;=0,51,RANK(AJ7,$AJ$4:$AJ$49,0))</f>
        <v>3</v>
      </c>
      <c r="AL7" s="7">
        <f>VLOOKUP(AK7,Punktezuordnung!$A$2:$B$52,2,FALSE())</f>
        <v>48</v>
      </c>
      <c r="AM7" s="90">
        <v>100</v>
      </c>
      <c r="AN7" s="26">
        <f>IF(AM7=100,51,RANK(AM7,$AM$4:$AM$49,1))</f>
        <v>51</v>
      </c>
      <c r="AO7" s="7">
        <f>VLOOKUP(AN7,Punktezuordnung!$A$2:$B$52,2,FALSE())</f>
        <v>0</v>
      </c>
      <c r="AP7" s="92">
        <f>VLOOKUP(C7,STO_Sprint!$C$2:$I$142,4,FALSE)</f>
        <v>9.5</v>
      </c>
      <c r="AQ7" s="38">
        <f>IF(AP7&gt;=100,51,RANK(AP7,$AP$4:$AP$49,1))</f>
        <v>6</v>
      </c>
      <c r="AR7" s="7">
        <f>VLOOKUP(AQ7,Punktezuordnung!$A$2:$B$52,2,FALSE())</f>
        <v>45</v>
      </c>
      <c r="AS7" s="37">
        <f>VLOOKUP(C7,STO_Weit!$C$2:$I$142,5,FALSE)</f>
        <v>8.5299999999999994</v>
      </c>
      <c r="AT7" s="38">
        <f>IF(AS7&lt;=0,51,RANK(AS7,$AS$4:$AS$49,0))</f>
        <v>9</v>
      </c>
      <c r="AU7" s="7">
        <f>VLOOKUP(AT7,Punktezuordnung!$A$2:$B$52,2,FALSE())</f>
        <v>42</v>
      </c>
      <c r="AV7" s="37">
        <f>VLOOKUP(C7,ANG_Hindernissprint!$C$2:$I$142,4,FALSE)</f>
        <v>8.86</v>
      </c>
      <c r="AW7" s="38">
        <f>IF(AV7&gt;=100,51,RANK(AV7,$AV$4:$AV$49,1))</f>
        <v>4</v>
      </c>
      <c r="AX7" s="7">
        <f>VLOOKUP(AW7,Punktezuordnung!$A$2:$B$52,2,FALSE())</f>
        <v>47</v>
      </c>
      <c r="AY7" s="35">
        <f>VLOOKUP(C7,ANG_Hoch!$C$2:$I$142,5,FALSE)</f>
        <v>1</v>
      </c>
      <c r="AZ7" s="38">
        <f>IF(AY7&lt;=0,51,RANK(AY7,$AY$4:$AY$49,0))</f>
        <v>3</v>
      </c>
      <c r="BA7" s="40">
        <f>VLOOKUP(AZ7,Punktezuordnung!$A$2:$B$52,2,FALSE())</f>
        <v>48</v>
      </c>
    </row>
    <row r="8" spans="1:53" x14ac:dyDescent="0.25">
      <c r="A8" s="25" t="s">
        <v>124</v>
      </c>
      <c r="B8" s="25" t="s">
        <v>125</v>
      </c>
      <c r="C8" s="44" t="str">
        <f>A8&amp;" "&amp;B8</f>
        <v>Alina Kokel</v>
      </c>
      <c r="D8" s="25" t="s">
        <v>78</v>
      </c>
      <c r="E8" s="25">
        <v>2013</v>
      </c>
      <c r="F8" s="25" t="s">
        <v>48</v>
      </c>
      <c r="G8" s="38">
        <f>IF(H8=0,"",RANK(H8,$H$4:$H$49,0))</f>
        <v>5</v>
      </c>
      <c r="H8" s="7">
        <f>SUM(LARGE(J8:T8,{1;2;3;4;5;6;7;8}))</f>
        <v>370</v>
      </c>
      <c r="I8" s="9">
        <f>COUNTIF(J8:T8,"&gt;0")</f>
        <v>8</v>
      </c>
      <c r="J8" s="6">
        <f>W8</f>
        <v>48</v>
      </c>
      <c r="K8" s="7">
        <f>Z8</f>
        <v>49</v>
      </c>
      <c r="L8" s="6">
        <f>AC8</f>
        <v>44</v>
      </c>
      <c r="M8" s="7">
        <f>AF8</f>
        <v>45</v>
      </c>
      <c r="N8" s="30">
        <f>AI8</f>
        <v>45</v>
      </c>
      <c r="O8" s="31">
        <f>AL8</f>
        <v>46</v>
      </c>
      <c r="P8" s="8">
        <f>AO8</f>
        <v>0</v>
      </c>
      <c r="Q8" s="6">
        <f>AR8</f>
        <v>45</v>
      </c>
      <c r="R8" s="7">
        <f>AU8</f>
        <v>48</v>
      </c>
      <c r="S8" s="6">
        <f>AX8</f>
        <v>0</v>
      </c>
      <c r="T8" s="7">
        <f>BA8</f>
        <v>0</v>
      </c>
      <c r="U8" s="32">
        <v>3.21</v>
      </c>
      <c r="V8" s="38">
        <f>IF(U8&lt;=0,51,RANK(U8,$U$4:$U$49,0))</f>
        <v>3</v>
      </c>
      <c r="W8" s="7">
        <f>VLOOKUP(V8,Punktezuordnung!$A$2:$B$52,2,FALSE())</f>
        <v>48</v>
      </c>
      <c r="X8" s="33">
        <v>17</v>
      </c>
      <c r="Y8" s="38">
        <f>IF(X8&lt;=0,51,RANK(X8,$X$4:$X$48,0))</f>
        <v>2</v>
      </c>
      <c r="Z8" s="7">
        <f>VLOOKUP(Y8,Punktezuordnung!$A$2:$B$52,2,FALSE())</f>
        <v>49</v>
      </c>
      <c r="AA8" s="34">
        <v>9.34</v>
      </c>
      <c r="AB8" s="38">
        <f>IF(AA8&gt;=100,51,RANK(AA8,$AA$4:$AA$49,1))</f>
        <v>7</v>
      </c>
      <c r="AC8" s="7">
        <f>VLOOKUP(AB8,Punktezuordnung!$A$2:$B$52,2,FALSE())</f>
        <v>44</v>
      </c>
      <c r="AD8" s="35">
        <v>33</v>
      </c>
      <c r="AE8" s="38">
        <f>IF(AD8&lt;=0,51,RANK(AD8,$AD$4:$AD$49,0))</f>
        <v>6</v>
      </c>
      <c r="AF8" s="7">
        <f>VLOOKUP(AE8,Punktezuordnung!$A$2:$B$52,2,FALSE())</f>
        <v>45</v>
      </c>
      <c r="AG8" s="36">
        <f>VLOOKUP(C8,LAT_Weit!$C$2:$F$124,4,FALSE)</f>
        <v>7.74</v>
      </c>
      <c r="AH8" s="38">
        <f>IF(AG8&lt;=0,51,RANK(AG8,$AG$4:$AG$49,0))</f>
        <v>6</v>
      </c>
      <c r="AI8" s="7">
        <f>VLOOKUP(AH8,Punktezuordnung!$A$2:$B$52,2,FALSE())</f>
        <v>45</v>
      </c>
      <c r="AJ8" s="36">
        <f>VLOOKUP(C8,LAT_Drehwurf!$C$2:$F$128,4,FALSE)</f>
        <v>43</v>
      </c>
      <c r="AK8" s="38">
        <f>IF(AJ8&lt;=0,51,RANK(AJ8,$AJ$4:$AJ$49,0))</f>
        <v>5</v>
      </c>
      <c r="AL8" s="7">
        <f>VLOOKUP(AK8,Punktezuordnung!$A$2:$B$52,2,FALSE())</f>
        <v>46</v>
      </c>
      <c r="AM8" s="90">
        <v>100</v>
      </c>
      <c r="AN8" s="26">
        <f>IF(AM8=100,51,RANK(AM8,$AM$4:$AM$49,1))</f>
        <v>51</v>
      </c>
      <c r="AO8" s="7">
        <f>VLOOKUP(AN8,Punktezuordnung!$A$2:$B$52,2,FALSE())</f>
        <v>0</v>
      </c>
      <c r="AP8" s="92">
        <f>VLOOKUP(C8,STO_Sprint!$C$2:$I$142,4,FALSE)</f>
        <v>9.5</v>
      </c>
      <c r="AQ8" s="38">
        <f>IF(AP8&gt;=100,51,RANK(AP8,$AP$4:$AP$49,1))</f>
        <v>6</v>
      </c>
      <c r="AR8" s="7">
        <f>VLOOKUP(AQ8,Punktezuordnung!$A$2:$B$52,2,FALSE())</f>
        <v>45</v>
      </c>
      <c r="AS8" s="37">
        <f>VLOOKUP(C8,STO_Weit!$C$2:$I$142,5,FALSE)</f>
        <v>9.66</v>
      </c>
      <c r="AT8" s="38">
        <f>IF(AS8&lt;=0,51,RANK(AS8,$AS$4:$AS$49,0))</f>
        <v>3</v>
      </c>
      <c r="AU8" s="7">
        <f>VLOOKUP(AT8,Punktezuordnung!$A$2:$B$52,2,FALSE())</f>
        <v>48</v>
      </c>
      <c r="AV8" s="37">
        <v>100</v>
      </c>
      <c r="AW8" s="38">
        <f>IF(AV8&gt;=100,51,RANK(AV8,$AV$4:$AV$49,1))</f>
        <v>51</v>
      </c>
      <c r="AX8" s="7">
        <f>VLOOKUP(AW8,Punktezuordnung!$A$2:$B$52,2,FALSE())</f>
        <v>0</v>
      </c>
      <c r="AY8" s="35">
        <v>0</v>
      </c>
      <c r="AZ8" s="38">
        <f>IF(AY8&lt;=0,51,RANK(AY8,$AY$4:$AY$49,0))</f>
        <v>51</v>
      </c>
      <c r="BA8" s="40">
        <f>VLOOKUP(AZ8,Punktezuordnung!$A$2:$B$52,2,FALSE())</f>
        <v>0</v>
      </c>
    </row>
    <row r="9" spans="1:53" x14ac:dyDescent="0.25">
      <c r="A9" s="25" t="s">
        <v>128</v>
      </c>
      <c r="B9" s="25" t="s">
        <v>37</v>
      </c>
      <c r="C9" s="44" t="str">
        <f>A9&amp;" "&amp;B9</f>
        <v>Marie Fritz</v>
      </c>
      <c r="D9" s="25" t="s">
        <v>78</v>
      </c>
      <c r="E9" s="25">
        <v>2013</v>
      </c>
      <c r="F9" s="25" t="s">
        <v>92</v>
      </c>
      <c r="G9" s="38">
        <f>IF(H9=0,"",RANK(H9,$H$4:$H$49,0))</f>
        <v>6</v>
      </c>
      <c r="H9" s="7">
        <f>SUM(LARGE(J9:T9,{1;2;3;4;5;6;7;8}))</f>
        <v>364</v>
      </c>
      <c r="I9" s="9">
        <f>COUNTIF(J9:T9,"&gt;0")</f>
        <v>11</v>
      </c>
      <c r="J9" s="6">
        <f>W9</f>
        <v>45</v>
      </c>
      <c r="K9" s="7">
        <f>Z9</f>
        <v>45</v>
      </c>
      <c r="L9" s="6">
        <f>AC9</f>
        <v>43</v>
      </c>
      <c r="M9" s="7">
        <f>AF9</f>
        <v>45</v>
      </c>
      <c r="N9" s="30">
        <f>AI9</f>
        <v>37</v>
      </c>
      <c r="O9" s="31">
        <f>AL9</f>
        <v>43</v>
      </c>
      <c r="P9" s="8">
        <f>AO9</f>
        <v>45</v>
      </c>
      <c r="Q9" s="6">
        <f>AR9</f>
        <v>48</v>
      </c>
      <c r="R9" s="7">
        <f>AU9</f>
        <v>46</v>
      </c>
      <c r="S9" s="6">
        <f>AX9</f>
        <v>46</v>
      </c>
      <c r="T9" s="7">
        <f>BA9</f>
        <v>44</v>
      </c>
      <c r="U9" s="32">
        <v>3.01</v>
      </c>
      <c r="V9" s="38">
        <f>IF(U9&lt;=0,51,RANK(U9,$U$4:$U$49,0))</f>
        <v>6</v>
      </c>
      <c r="W9" s="7">
        <f>VLOOKUP(V9,Punktezuordnung!$A$2:$B$52,2,FALSE())</f>
        <v>45</v>
      </c>
      <c r="X9" s="33">
        <v>14</v>
      </c>
      <c r="Y9" s="38">
        <f>IF(X9&lt;=0,51,RANK(X9,$X$4:$X$48,0))</f>
        <v>6</v>
      </c>
      <c r="Z9" s="7">
        <f>VLOOKUP(Y9,Punktezuordnung!$A$2:$B$52,2,FALSE())</f>
        <v>45</v>
      </c>
      <c r="AA9" s="34">
        <v>9.35</v>
      </c>
      <c r="AB9" s="38">
        <f>IF(AA9&gt;=100,51,RANK(AA9,$AA$4:$AA$49,1))</f>
        <v>8</v>
      </c>
      <c r="AC9" s="7">
        <f>VLOOKUP(AB9,Punktezuordnung!$A$2:$B$52,2,FALSE())</f>
        <v>43</v>
      </c>
      <c r="AD9" s="35">
        <v>33</v>
      </c>
      <c r="AE9" s="38">
        <f>IF(AD9&lt;=0,51,RANK(AD9,$AD$4:$AD$49,0))</f>
        <v>6</v>
      </c>
      <c r="AF9" s="7">
        <f>VLOOKUP(AE9,Punktezuordnung!$A$2:$B$52,2,FALSE())</f>
        <v>45</v>
      </c>
      <c r="AG9" s="36">
        <f>VLOOKUP(C9,LAT_Weit!$C$2:$F$124,4,FALSE)</f>
        <v>5.65</v>
      </c>
      <c r="AH9" s="38">
        <f>IF(AG9&lt;=0,51,RANK(AG9,$AG$4:$AG$49,0))</f>
        <v>14</v>
      </c>
      <c r="AI9" s="7">
        <f>VLOOKUP(AH9,Punktezuordnung!$A$2:$B$52,2,FALSE())</f>
        <v>37</v>
      </c>
      <c r="AJ9" s="36">
        <f>VLOOKUP(C9,LAT_Drehwurf!$C$2:$F$128,4,FALSE)</f>
        <v>39</v>
      </c>
      <c r="AK9" s="38">
        <f>IF(AJ9&lt;=0,51,RANK(AJ9,$AJ$4:$AJ$49,0))</f>
        <v>8</v>
      </c>
      <c r="AL9" s="7">
        <f>VLOOKUP(AK9,Punktezuordnung!$A$2:$B$52,2,FALSE())</f>
        <v>43</v>
      </c>
      <c r="AM9" s="87">
        <f>VLOOKUP(C9,NIA_Cross!$C$2:$I$142,7,FALSE)</f>
        <v>0.32777777777777778</v>
      </c>
      <c r="AN9" s="26">
        <f>IF(AM9=100,51,RANK(AM9,$AM$4:$AM$49,1))</f>
        <v>6</v>
      </c>
      <c r="AO9" s="7">
        <f>VLOOKUP(AN9,Punktezuordnung!$A$2:$B$52,2,FALSE())</f>
        <v>45</v>
      </c>
      <c r="AP9" s="92">
        <f>VLOOKUP(C9,STO_Sprint!$C$2:$I$142,4,FALSE)</f>
        <v>9</v>
      </c>
      <c r="AQ9" s="38">
        <f>IF(AP9&gt;=100,51,RANK(AP9,$AP$4:$AP$49,1))</f>
        <v>3</v>
      </c>
      <c r="AR9" s="7">
        <f>VLOOKUP(AQ9,Punktezuordnung!$A$2:$B$52,2,FALSE())</f>
        <v>48</v>
      </c>
      <c r="AS9" s="37">
        <f>VLOOKUP(C9,STO_Weit!$C$2:$I$142,5,FALSE)</f>
        <v>9.52</v>
      </c>
      <c r="AT9" s="38">
        <f>IF(AS9&lt;=0,51,RANK(AS9,$AS$4:$AS$49,0))</f>
        <v>5</v>
      </c>
      <c r="AU9" s="7">
        <f>VLOOKUP(AT9,Punktezuordnung!$A$2:$B$52,2,FALSE())</f>
        <v>46</v>
      </c>
      <c r="AV9" s="37">
        <f>VLOOKUP(C9,ANG_Hindernissprint!$C$2:$I$142,4,FALSE)</f>
        <v>9.1</v>
      </c>
      <c r="AW9" s="38">
        <f>IF(AV9&gt;=100,51,RANK(AV9,$AV$4:$AV$49,1))</f>
        <v>5</v>
      </c>
      <c r="AX9" s="7">
        <f>VLOOKUP(AW9,Punktezuordnung!$A$2:$B$52,2,FALSE())</f>
        <v>46</v>
      </c>
      <c r="AY9" s="35">
        <f>VLOOKUP(C9,ANG_Hoch!$C$2:$I$142,5,FALSE)</f>
        <v>0.85</v>
      </c>
      <c r="AZ9" s="38">
        <f>IF(AY9&lt;=0,51,RANK(AY9,$AY$4:$AY$49,0))</f>
        <v>7</v>
      </c>
      <c r="BA9" s="40">
        <f>VLOOKUP(AZ9,Punktezuordnung!$A$2:$B$52,2,FALSE())</f>
        <v>44</v>
      </c>
    </row>
    <row r="10" spans="1:53" x14ac:dyDescent="0.25">
      <c r="A10" s="25" t="s">
        <v>126</v>
      </c>
      <c r="B10" s="25" t="s">
        <v>127</v>
      </c>
      <c r="C10" s="44" t="str">
        <f>A10&amp;" "&amp;B10</f>
        <v>Ida Eberhard</v>
      </c>
      <c r="D10" s="25" t="s">
        <v>78</v>
      </c>
      <c r="E10" s="25">
        <v>2013</v>
      </c>
      <c r="F10" s="25" t="s">
        <v>48</v>
      </c>
      <c r="G10" s="38">
        <f>IF(H10=0,"",RANK(H10,$H$4:$H$49,0))</f>
        <v>7</v>
      </c>
      <c r="H10" s="7">
        <f>SUM(LARGE(J10:T10,{1;2;3;4;5;6;7;8}))</f>
        <v>356</v>
      </c>
      <c r="I10" s="9">
        <f>COUNTIF(J10:T10,"&gt;0")</f>
        <v>9</v>
      </c>
      <c r="J10" s="6">
        <f>W10</f>
        <v>44</v>
      </c>
      <c r="K10" s="7">
        <f>Z10</f>
        <v>44</v>
      </c>
      <c r="L10" s="6">
        <f>AC10</f>
        <v>46</v>
      </c>
      <c r="M10" s="7">
        <f>AF10</f>
        <v>41</v>
      </c>
      <c r="N10" s="30">
        <f>AI10</f>
        <v>44</v>
      </c>
      <c r="O10" s="31">
        <f>AL10</f>
        <v>44</v>
      </c>
      <c r="P10" s="8">
        <f>AO10</f>
        <v>41</v>
      </c>
      <c r="Q10" s="6">
        <f>AR10</f>
        <v>48</v>
      </c>
      <c r="R10" s="7">
        <f>AU10</f>
        <v>45</v>
      </c>
      <c r="S10" s="6">
        <f>AX10</f>
        <v>0</v>
      </c>
      <c r="T10" s="7">
        <f>BA10</f>
        <v>0</v>
      </c>
      <c r="U10" s="32">
        <v>2.98</v>
      </c>
      <c r="V10" s="38">
        <f>IF(U10&lt;=0,51,RANK(U10,$U$4:$U$49,0))</f>
        <v>7</v>
      </c>
      <c r="W10" s="7">
        <f>VLOOKUP(V10,Punktezuordnung!$A$2:$B$52,2,FALSE())</f>
        <v>44</v>
      </c>
      <c r="X10" s="33">
        <v>13.5</v>
      </c>
      <c r="Y10" s="38">
        <f>IF(X10&lt;=0,51,RANK(X10,$X$4:$X$48,0))</f>
        <v>7</v>
      </c>
      <c r="Z10" s="7">
        <f>VLOOKUP(Y10,Punktezuordnung!$A$2:$B$52,2,FALSE())</f>
        <v>44</v>
      </c>
      <c r="AA10" s="34">
        <v>9.23</v>
      </c>
      <c r="AB10" s="38">
        <f>IF(AA10&gt;=100,51,RANK(AA10,$AA$4:$AA$49,1))</f>
        <v>5</v>
      </c>
      <c r="AC10" s="7">
        <f>VLOOKUP(AB10,Punktezuordnung!$A$2:$B$52,2,FALSE())</f>
        <v>46</v>
      </c>
      <c r="AD10" s="35">
        <v>30</v>
      </c>
      <c r="AE10" s="38">
        <f>IF(AD10&lt;=0,51,RANK(AD10,$AD$4:$AD$49,0))</f>
        <v>10</v>
      </c>
      <c r="AF10" s="7">
        <f>VLOOKUP(AE10,Punktezuordnung!$A$2:$B$52,2,FALSE())</f>
        <v>41</v>
      </c>
      <c r="AG10" s="36">
        <f>VLOOKUP(C10,LAT_Weit!$C$2:$F$124,4,FALSE)</f>
        <v>7.53</v>
      </c>
      <c r="AH10" s="38">
        <f>IF(AG10&lt;=0,51,RANK(AG10,$AG$4:$AG$49,0))</f>
        <v>7</v>
      </c>
      <c r="AI10" s="7">
        <f>VLOOKUP(AH10,Punktezuordnung!$A$2:$B$52,2,FALSE())</f>
        <v>44</v>
      </c>
      <c r="AJ10" s="36">
        <f>VLOOKUP(C10,LAT_Drehwurf!$C$2:$F$128,4,FALSE)</f>
        <v>42</v>
      </c>
      <c r="AK10" s="38">
        <f>IF(AJ10&lt;=0,51,RANK(AJ10,$AJ$4:$AJ$49,0))</f>
        <v>7</v>
      </c>
      <c r="AL10" s="7">
        <f>VLOOKUP(AK10,Punktezuordnung!$A$2:$B$52,2,FALSE())</f>
        <v>44</v>
      </c>
      <c r="AM10" s="87">
        <f>VLOOKUP(C10,NIA_Cross!$C$2:$I$142,7,FALSE)</f>
        <v>0.40625</v>
      </c>
      <c r="AN10" s="26">
        <f>IF(AM10=100,51,RANK(AM10,$AM$4:$AM$49,1))</f>
        <v>10</v>
      </c>
      <c r="AO10" s="7">
        <f>VLOOKUP(AN10,Punktezuordnung!$A$2:$B$52,2,FALSE())</f>
        <v>41</v>
      </c>
      <c r="AP10" s="92">
        <f>VLOOKUP(C10,STO_Sprint!$C$2:$I$142,4,FALSE)</f>
        <v>9</v>
      </c>
      <c r="AQ10" s="38">
        <f>IF(AP10&gt;=100,51,RANK(AP10,$AP$4:$AP$49,1))</f>
        <v>3</v>
      </c>
      <c r="AR10" s="7">
        <f>VLOOKUP(AQ10,Punktezuordnung!$A$2:$B$52,2,FALSE())</f>
        <v>48</v>
      </c>
      <c r="AS10" s="37">
        <f>VLOOKUP(C10,STO_Weit!$C$2:$I$142,5,FALSE)</f>
        <v>9</v>
      </c>
      <c r="AT10" s="38">
        <f>IF(AS10&lt;=0,51,RANK(AS10,$AS$4:$AS$49,0))</f>
        <v>6</v>
      </c>
      <c r="AU10" s="7">
        <f>VLOOKUP(AT10,Punktezuordnung!$A$2:$B$52,2,FALSE())</f>
        <v>45</v>
      </c>
      <c r="AV10" s="37">
        <v>100</v>
      </c>
      <c r="AW10" s="38">
        <f>IF(AV10&gt;=100,51,RANK(AV10,$AV$4:$AV$49,1))</f>
        <v>51</v>
      </c>
      <c r="AX10" s="7">
        <f>VLOOKUP(AW10,Punktezuordnung!$A$2:$B$52,2,FALSE())</f>
        <v>0</v>
      </c>
      <c r="AY10" s="35">
        <v>0</v>
      </c>
      <c r="AZ10" s="38">
        <f>IF(AY10&lt;=0,51,RANK(AY10,$AY$4:$AY$49,0))</f>
        <v>51</v>
      </c>
      <c r="BA10" s="40">
        <f>VLOOKUP(AZ10,Punktezuordnung!$A$2:$B$52,2,FALSE())</f>
        <v>0</v>
      </c>
    </row>
    <row r="11" spans="1:53" x14ac:dyDescent="0.25">
      <c r="A11" s="25" t="s">
        <v>129</v>
      </c>
      <c r="B11" s="25" t="s">
        <v>130</v>
      </c>
      <c r="C11" s="44" t="str">
        <f>A11&amp;" "&amp;B11</f>
        <v>Emilia Bremer</v>
      </c>
      <c r="D11" s="25" t="s">
        <v>78</v>
      </c>
      <c r="E11" s="25">
        <v>2013</v>
      </c>
      <c r="F11" s="25" t="s">
        <v>52</v>
      </c>
      <c r="G11" s="38">
        <f>IF(H11=0,"",RANK(H11,$H$4:$H$49,0))</f>
        <v>8</v>
      </c>
      <c r="H11" s="7">
        <f>SUM(LARGE(J11:T11,{1;2;3;4;5;6;7;8}))</f>
        <v>349</v>
      </c>
      <c r="I11" s="9">
        <f>COUNTIF(J11:T11,"&gt;0")</f>
        <v>11</v>
      </c>
      <c r="J11" s="6">
        <f>W11</f>
        <v>42</v>
      </c>
      <c r="K11" s="7">
        <f>Z11</f>
        <v>40</v>
      </c>
      <c r="L11" s="6">
        <f>AC11</f>
        <v>47</v>
      </c>
      <c r="M11" s="7">
        <f>AF11</f>
        <v>45</v>
      </c>
      <c r="N11" s="30">
        <f>AI11</f>
        <v>38</v>
      </c>
      <c r="O11" s="31">
        <f>AL11</f>
        <v>43</v>
      </c>
      <c r="P11" s="8">
        <f>AO11</f>
        <v>42</v>
      </c>
      <c r="Q11" s="6">
        <f>AR11</f>
        <v>42</v>
      </c>
      <c r="R11" s="7">
        <f>AU11</f>
        <v>43</v>
      </c>
      <c r="S11" s="6">
        <f>AX11</f>
        <v>45</v>
      </c>
      <c r="T11" s="7">
        <f>BA11</f>
        <v>42</v>
      </c>
      <c r="U11" s="32">
        <v>2.74</v>
      </c>
      <c r="V11" s="38">
        <f>IF(U11&lt;=0,51,RANK(U11,$U$4:$U$49,0))</f>
        <v>9</v>
      </c>
      <c r="W11" s="7">
        <f>VLOOKUP(V11,Punktezuordnung!$A$2:$B$52,2,FALSE())</f>
        <v>42</v>
      </c>
      <c r="X11" s="33">
        <v>12</v>
      </c>
      <c r="Y11" s="38">
        <f>IF(X11&lt;=0,51,RANK(X11,$X$4:$X$48,0))</f>
        <v>11</v>
      </c>
      <c r="Z11" s="7">
        <f>VLOOKUP(Y11,Punktezuordnung!$A$2:$B$52,2,FALSE())</f>
        <v>40</v>
      </c>
      <c r="AA11" s="34">
        <v>9.1999999999999993</v>
      </c>
      <c r="AB11" s="38">
        <f>IF(AA11&gt;=100,51,RANK(AA11,$AA$4:$AA$49,1))</f>
        <v>4</v>
      </c>
      <c r="AC11" s="7">
        <f>VLOOKUP(AB11,Punktezuordnung!$A$2:$B$52,2,FALSE())</f>
        <v>47</v>
      </c>
      <c r="AD11" s="35">
        <v>33</v>
      </c>
      <c r="AE11" s="38">
        <f>IF(AD11&lt;=0,51,RANK(AD11,$AD$4:$AD$49,0))</f>
        <v>6</v>
      </c>
      <c r="AF11" s="7">
        <f>VLOOKUP(AE11,Punktezuordnung!$A$2:$B$52,2,FALSE())</f>
        <v>45</v>
      </c>
      <c r="AG11" s="36">
        <f>VLOOKUP(C11,LAT_Weit!$C$2:$F$124,4,FALSE)</f>
        <v>6.72</v>
      </c>
      <c r="AH11" s="38">
        <f>IF(AG11&lt;=0,51,RANK(AG11,$AG$4:$AG$49,0))</f>
        <v>13</v>
      </c>
      <c r="AI11" s="7">
        <f>VLOOKUP(AH11,Punktezuordnung!$A$2:$B$52,2,FALSE())</f>
        <v>38</v>
      </c>
      <c r="AJ11" s="36">
        <f>VLOOKUP(C11,LAT_Drehwurf!$C$2:$F$128,4,FALSE)</f>
        <v>39</v>
      </c>
      <c r="AK11" s="38">
        <f>IF(AJ11&lt;=0,51,RANK(AJ11,$AJ$4:$AJ$49,0))</f>
        <v>8</v>
      </c>
      <c r="AL11" s="7">
        <f>VLOOKUP(AK11,Punktezuordnung!$A$2:$B$52,2,FALSE())</f>
        <v>43</v>
      </c>
      <c r="AM11" s="87">
        <f>VLOOKUP(C11,NIA_Cross!$C$2:$I$142,7,FALSE)</f>
        <v>0.39027777777777778</v>
      </c>
      <c r="AN11" s="26">
        <f>IF(AM11=100,51,RANK(AM11,$AM$4:$AM$49,1))</f>
        <v>9</v>
      </c>
      <c r="AO11" s="7">
        <f>VLOOKUP(AN11,Punktezuordnung!$A$2:$B$52,2,FALSE())</f>
        <v>42</v>
      </c>
      <c r="AP11" s="92">
        <f>VLOOKUP(C11,STO_Sprint!$C$2:$I$142,4,FALSE)</f>
        <v>9.8000000000000007</v>
      </c>
      <c r="AQ11" s="38">
        <f>IF(AP11&gt;=100,51,RANK(AP11,$AP$4:$AP$49,1))</f>
        <v>9</v>
      </c>
      <c r="AR11" s="7">
        <f>VLOOKUP(AQ11,Punktezuordnung!$A$2:$B$52,2,FALSE())</f>
        <v>42</v>
      </c>
      <c r="AS11" s="37">
        <f>VLOOKUP(C11,STO_Weit!$C$2:$I$142,5,FALSE)</f>
        <v>8.8000000000000007</v>
      </c>
      <c r="AT11" s="38">
        <f>IF(AS11&lt;=0,51,RANK(AS11,$AS$4:$AS$49,0))</f>
        <v>8</v>
      </c>
      <c r="AU11" s="7">
        <f>VLOOKUP(AT11,Punktezuordnung!$A$2:$B$52,2,FALSE())</f>
        <v>43</v>
      </c>
      <c r="AV11" s="37">
        <f>VLOOKUP(C11,ANG_Hindernissprint!$C$2:$I$142,4,FALSE)</f>
        <v>9.35</v>
      </c>
      <c r="AW11" s="38">
        <f>IF(AV11&gt;=100,51,RANK(AV11,$AV$4:$AV$49,1))</f>
        <v>6</v>
      </c>
      <c r="AX11" s="7">
        <f>VLOOKUP(AW11,Punktezuordnung!$A$2:$B$52,2,FALSE())</f>
        <v>45</v>
      </c>
      <c r="AY11" s="35">
        <f>VLOOKUP(C11,ANG_Hoch!$C$2:$I$142,5,FALSE)</f>
        <v>0.75</v>
      </c>
      <c r="AZ11" s="38">
        <f>IF(AY11&lt;=0,51,RANK(AY11,$AY$4:$AY$49,0))</f>
        <v>9</v>
      </c>
      <c r="BA11" s="40">
        <f>VLOOKUP(AZ11,Punktezuordnung!$A$2:$B$52,2,FALSE())</f>
        <v>42</v>
      </c>
    </row>
    <row r="12" spans="1:53" x14ac:dyDescent="0.25">
      <c r="A12" s="25" t="s">
        <v>136</v>
      </c>
      <c r="B12" s="25" t="s">
        <v>137</v>
      </c>
      <c r="C12" s="44" t="str">
        <f>A12&amp;" "&amp;B12</f>
        <v>Amelie Thalmann</v>
      </c>
      <c r="D12" s="25" t="s">
        <v>78</v>
      </c>
      <c r="E12" s="25">
        <v>2013</v>
      </c>
      <c r="F12" s="25" t="s">
        <v>41</v>
      </c>
      <c r="G12" s="38">
        <f>IF(H12=0,"",RANK(H12,$H$4:$H$49,0))</f>
        <v>9</v>
      </c>
      <c r="H12" s="7">
        <f>SUM(LARGE(J12:T12,{1;2;3;4;5;6;7;8}))</f>
        <v>344</v>
      </c>
      <c r="I12" s="9">
        <f>COUNTIF(J12:T12,"&gt;0")</f>
        <v>11</v>
      </c>
      <c r="J12" s="6">
        <f>W12</f>
        <v>40</v>
      </c>
      <c r="K12" s="7">
        <f>Z12</f>
        <v>38</v>
      </c>
      <c r="L12" s="6">
        <f>AC12</f>
        <v>40</v>
      </c>
      <c r="M12" s="7">
        <f>AF12</f>
        <v>37</v>
      </c>
      <c r="N12" s="30">
        <f>AI12</f>
        <v>41</v>
      </c>
      <c r="O12" s="31">
        <f>AL12</f>
        <v>38</v>
      </c>
      <c r="P12" s="8">
        <f>AO12</f>
        <v>46</v>
      </c>
      <c r="Q12" s="6">
        <f>AR12</f>
        <v>41</v>
      </c>
      <c r="R12" s="7">
        <f>AU12</f>
        <v>44</v>
      </c>
      <c r="S12" s="6">
        <f>AX12</f>
        <v>44</v>
      </c>
      <c r="T12" s="7">
        <f>BA12</f>
        <v>48</v>
      </c>
      <c r="U12" s="32">
        <v>2.64</v>
      </c>
      <c r="V12" s="38">
        <f>IF(U12&lt;=0,51,RANK(U12,$U$4:$U$49,0))</f>
        <v>11</v>
      </c>
      <c r="W12" s="7">
        <f>VLOOKUP(V12,Punktezuordnung!$A$2:$B$52,2,FALSE())</f>
        <v>40</v>
      </c>
      <c r="X12" s="33">
        <v>7.5</v>
      </c>
      <c r="Y12" s="38">
        <f>IF(X12&lt;=0,51,RANK(X12,$X$4:$X$48,0))</f>
        <v>13</v>
      </c>
      <c r="Z12" s="7">
        <f>VLOOKUP(Y12,Punktezuordnung!$A$2:$B$52,2,FALSE())</f>
        <v>38</v>
      </c>
      <c r="AA12" s="34">
        <v>9.7899999999999991</v>
      </c>
      <c r="AB12" s="38">
        <f>IF(AA12&gt;=100,51,RANK(AA12,$AA$4:$AA$49,1))</f>
        <v>11</v>
      </c>
      <c r="AC12" s="7">
        <f>VLOOKUP(AB12,Punktezuordnung!$A$2:$B$52,2,FALSE())</f>
        <v>40</v>
      </c>
      <c r="AD12" s="35">
        <v>26</v>
      </c>
      <c r="AE12" s="38">
        <f>IF(AD12&lt;=0,51,RANK(AD12,$AD$4:$AD$49,0))</f>
        <v>14</v>
      </c>
      <c r="AF12" s="7">
        <f>VLOOKUP(AE12,Punktezuordnung!$A$2:$B$52,2,FALSE())</f>
        <v>37</v>
      </c>
      <c r="AG12" s="36">
        <f>VLOOKUP(C12,LAT_Weit!$C$2:$F$124,4,FALSE)</f>
        <v>6.77</v>
      </c>
      <c r="AH12" s="38">
        <f>IF(AG12&lt;=0,51,RANK(AG12,$AG$4:$AG$49,0))</f>
        <v>10</v>
      </c>
      <c r="AI12" s="7">
        <f>VLOOKUP(AH12,Punktezuordnung!$A$2:$B$52,2,FALSE())</f>
        <v>41</v>
      </c>
      <c r="AJ12" s="36">
        <f>VLOOKUP(C12,LAT_Drehwurf!$C$2:$F$128,4,FALSE)</f>
        <v>30</v>
      </c>
      <c r="AK12" s="38">
        <f>IF(AJ12&lt;=0,51,RANK(AJ12,$AJ$4:$AJ$49,0))</f>
        <v>13</v>
      </c>
      <c r="AL12" s="7">
        <f>VLOOKUP(AK12,Punktezuordnung!$A$2:$B$52,2,FALSE())</f>
        <v>38</v>
      </c>
      <c r="AM12" s="87">
        <f>VLOOKUP(C12,NIA_Cross!$C$2:$I$142,7,FALSE)</f>
        <v>0.31388888888888888</v>
      </c>
      <c r="AN12" s="26">
        <f>IF(AM12=100,51,RANK(AM12,$AM$4:$AM$49,1))</f>
        <v>5</v>
      </c>
      <c r="AO12" s="7">
        <f>VLOOKUP(AN12,Punktezuordnung!$A$2:$B$52,2,FALSE())</f>
        <v>46</v>
      </c>
      <c r="AP12" s="92">
        <f>VLOOKUP(C12,STO_Sprint!$C$2:$I$142,4,FALSE)</f>
        <v>10</v>
      </c>
      <c r="AQ12" s="38">
        <f>IF(AP12&gt;=100,51,RANK(AP12,$AP$4:$AP$49,1))</f>
        <v>10</v>
      </c>
      <c r="AR12" s="7">
        <f>VLOOKUP(AQ12,Punktezuordnung!$A$2:$B$52,2,FALSE())</f>
        <v>41</v>
      </c>
      <c r="AS12" s="37">
        <f>VLOOKUP(C12,STO_Weit!$C$2:$I$142,5,FALSE)</f>
        <v>8.84</v>
      </c>
      <c r="AT12" s="38">
        <f>IF(AS12&lt;=0,51,RANK(AS12,$AS$4:$AS$49,0))</f>
        <v>7</v>
      </c>
      <c r="AU12" s="7">
        <f>VLOOKUP(AT12,Punktezuordnung!$A$2:$B$52,2,FALSE())</f>
        <v>44</v>
      </c>
      <c r="AV12" s="37">
        <f>VLOOKUP(C12,ANG_Hindernissprint!$C$2:$I$142,4,FALSE)</f>
        <v>9.81</v>
      </c>
      <c r="AW12" s="38">
        <f>IF(AV12&gt;=100,51,RANK(AV12,$AV$4:$AV$49,1))</f>
        <v>7</v>
      </c>
      <c r="AX12" s="7">
        <f>VLOOKUP(AW12,Punktezuordnung!$A$2:$B$52,2,FALSE())</f>
        <v>44</v>
      </c>
      <c r="AY12" s="35">
        <f>VLOOKUP(C12,ANG_Hoch!$C$2:$I$142,5,FALSE)</f>
        <v>1</v>
      </c>
      <c r="AZ12" s="38">
        <f>IF(AY12&lt;=0,51,RANK(AY12,$AY$4:$AY$49,0))</f>
        <v>3</v>
      </c>
      <c r="BA12" s="40">
        <f>VLOOKUP(AZ12,Punktezuordnung!$A$2:$B$52,2,FALSE())</f>
        <v>48</v>
      </c>
    </row>
    <row r="13" spans="1:53" x14ac:dyDescent="0.25">
      <c r="A13" s="25" t="s">
        <v>134</v>
      </c>
      <c r="B13" s="25" t="s">
        <v>135</v>
      </c>
      <c r="C13" s="44" t="str">
        <f>A13&amp;" "&amp;B13</f>
        <v>Frieda Dörr</v>
      </c>
      <c r="D13" s="25" t="s">
        <v>78</v>
      </c>
      <c r="E13" s="25">
        <v>2013</v>
      </c>
      <c r="F13" s="25" t="s">
        <v>92</v>
      </c>
      <c r="G13" s="38">
        <f>IF(H13=0,"",RANK(H13,$H$4:$H$49,0))</f>
        <v>10</v>
      </c>
      <c r="H13" s="7">
        <f>SUM(LARGE(J13:T13,{1;2;3;4;5;6;7;8}))</f>
        <v>330</v>
      </c>
      <c r="I13" s="9">
        <f>COUNTIF(J13:T13,"&gt;0")</f>
        <v>11</v>
      </c>
      <c r="J13" s="6">
        <f>W13</f>
        <v>39</v>
      </c>
      <c r="K13" s="7">
        <f>Z13</f>
        <v>37</v>
      </c>
      <c r="L13" s="6">
        <f>AC13</f>
        <v>38</v>
      </c>
      <c r="M13" s="7">
        <f>AF13</f>
        <v>41</v>
      </c>
      <c r="N13" s="30">
        <f>AI13</f>
        <v>39</v>
      </c>
      <c r="O13" s="31">
        <f>AL13</f>
        <v>41</v>
      </c>
      <c r="P13" s="8">
        <f>AO13</f>
        <v>44</v>
      </c>
      <c r="Q13" s="6">
        <f>AR13</f>
        <v>40</v>
      </c>
      <c r="R13" s="7">
        <f>AU13</f>
        <v>41</v>
      </c>
      <c r="S13" s="6">
        <f>AX13</f>
        <v>42</v>
      </c>
      <c r="T13" s="7">
        <f>BA13</f>
        <v>42</v>
      </c>
      <c r="U13" s="32">
        <v>2.58</v>
      </c>
      <c r="V13" s="38">
        <f>IF(U13&lt;=0,51,RANK(U13,$U$4:$U$49,0))</f>
        <v>12</v>
      </c>
      <c r="W13" s="7">
        <f>VLOOKUP(V13,Punktezuordnung!$A$2:$B$52,2,FALSE())</f>
        <v>39</v>
      </c>
      <c r="X13" s="33">
        <v>6.5</v>
      </c>
      <c r="Y13" s="38">
        <f>IF(X13&lt;=0,51,RANK(X13,$X$4:$X$48,0))</f>
        <v>14</v>
      </c>
      <c r="Z13" s="7">
        <f>VLOOKUP(Y13,Punktezuordnung!$A$2:$B$52,2,FALSE())</f>
        <v>37</v>
      </c>
      <c r="AA13" s="34">
        <v>10.27</v>
      </c>
      <c r="AB13" s="38">
        <f>IF(AA13&gt;=100,51,RANK(AA13,$AA$4:$AA$49,1))</f>
        <v>13</v>
      </c>
      <c r="AC13" s="7">
        <f>VLOOKUP(AB13,Punktezuordnung!$A$2:$B$52,2,FALSE())</f>
        <v>38</v>
      </c>
      <c r="AD13" s="35">
        <v>30</v>
      </c>
      <c r="AE13" s="38">
        <f>IF(AD13&lt;=0,51,RANK(AD13,$AD$4:$AD$49,0))</f>
        <v>10</v>
      </c>
      <c r="AF13" s="7">
        <f>VLOOKUP(AE13,Punktezuordnung!$A$2:$B$52,2,FALSE())</f>
        <v>41</v>
      </c>
      <c r="AG13" s="36">
        <f>VLOOKUP(C13,LAT_Weit!$C$2:$F$124,4,FALSE)</f>
        <v>6.73</v>
      </c>
      <c r="AH13" s="38">
        <f>IF(AG13&lt;=0,51,RANK(AG13,$AG$4:$AG$49,0))</f>
        <v>12</v>
      </c>
      <c r="AI13" s="7">
        <f>VLOOKUP(AH13,Punktezuordnung!$A$2:$B$52,2,FALSE())</f>
        <v>39</v>
      </c>
      <c r="AJ13" s="36">
        <f>VLOOKUP(C13,LAT_Drehwurf!$C$2:$F$128,4,FALSE)</f>
        <v>36</v>
      </c>
      <c r="AK13" s="38">
        <f>IF(AJ13&lt;=0,51,RANK(AJ13,$AJ$4:$AJ$49,0))</f>
        <v>10</v>
      </c>
      <c r="AL13" s="7">
        <f>VLOOKUP(AK13,Punktezuordnung!$A$2:$B$52,2,FALSE())</f>
        <v>41</v>
      </c>
      <c r="AM13" s="87">
        <f>VLOOKUP(C13,NIA_Cross!$C$2:$I$142,7,FALSE)</f>
        <v>0.37986111111111115</v>
      </c>
      <c r="AN13" s="26">
        <f>IF(AM13=100,51,RANK(AM13,$AM$4:$AM$49,1))</f>
        <v>7</v>
      </c>
      <c r="AO13" s="7">
        <f>VLOOKUP(AN13,Punktezuordnung!$A$2:$B$52,2,FALSE())</f>
        <v>44</v>
      </c>
      <c r="AP13" s="92">
        <f>VLOOKUP(C13,STO_Sprint!$C$2:$I$142,4,FALSE)</f>
        <v>10.199999999999999</v>
      </c>
      <c r="AQ13" s="38">
        <f>IF(AP13&gt;=100,51,RANK(AP13,$AP$4:$AP$49,1))</f>
        <v>11</v>
      </c>
      <c r="AR13" s="7">
        <f>VLOOKUP(AQ13,Punktezuordnung!$A$2:$B$52,2,FALSE())</f>
        <v>40</v>
      </c>
      <c r="AS13" s="37">
        <f>VLOOKUP(C13,STO_Weit!$C$2:$I$142,5,FALSE)</f>
        <v>7.85</v>
      </c>
      <c r="AT13" s="38">
        <f>IF(AS13&lt;=0,51,RANK(AS13,$AS$4:$AS$49,0))</f>
        <v>10</v>
      </c>
      <c r="AU13" s="7">
        <f>VLOOKUP(AT13,Punktezuordnung!$A$2:$B$52,2,FALSE())</f>
        <v>41</v>
      </c>
      <c r="AV13" s="37">
        <f>VLOOKUP(C13,ANG_Hindernissprint!$C$2:$I$142,4,FALSE)</f>
        <v>11.03</v>
      </c>
      <c r="AW13" s="38">
        <f>IF(AV13&gt;=100,51,RANK(AV13,$AV$4:$AV$49,1))</f>
        <v>9</v>
      </c>
      <c r="AX13" s="7">
        <f>VLOOKUP(AW13,Punktezuordnung!$A$2:$B$52,2,FALSE())</f>
        <v>42</v>
      </c>
      <c r="AY13" s="35">
        <f>VLOOKUP(C13,ANG_Hoch!$C$2:$I$142,5,FALSE)</f>
        <v>0.75</v>
      </c>
      <c r="AZ13" s="38">
        <f>IF(AY13&lt;=0,51,RANK(AY13,$AY$4:$AY$49,0))</f>
        <v>9</v>
      </c>
      <c r="BA13" s="40">
        <f>VLOOKUP(AZ13,Punktezuordnung!$A$2:$B$52,2,FALSE())</f>
        <v>42</v>
      </c>
    </row>
    <row r="14" spans="1:53" x14ac:dyDescent="0.25">
      <c r="A14" s="25" t="s">
        <v>132</v>
      </c>
      <c r="B14" s="25" t="s">
        <v>133</v>
      </c>
      <c r="C14" s="44" t="str">
        <f>A14&amp;" "&amp;B14</f>
        <v>Emma Mehler</v>
      </c>
      <c r="D14" s="25" t="s">
        <v>78</v>
      </c>
      <c r="E14" s="25">
        <v>2013</v>
      </c>
      <c r="F14" s="25" t="s">
        <v>41</v>
      </c>
      <c r="G14" s="38">
        <f>IF(H14=0,"",RANK(H14,$H$4:$H$49,0))</f>
        <v>10</v>
      </c>
      <c r="H14" s="7">
        <f>SUM(LARGE(J14:T14,{1;2;3;4;5;6;7;8}))</f>
        <v>330</v>
      </c>
      <c r="I14" s="9">
        <f>COUNTIF(J14:T14,"&gt;0")</f>
        <v>8</v>
      </c>
      <c r="J14" s="6">
        <f>W14</f>
        <v>38</v>
      </c>
      <c r="K14" s="7">
        <f>Z14</f>
        <v>39</v>
      </c>
      <c r="L14" s="6">
        <f>AC14</f>
        <v>37</v>
      </c>
      <c r="M14" s="7">
        <f>AF14</f>
        <v>39</v>
      </c>
      <c r="N14" s="30">
        <f>AI14</f>
        <v>42</v>
      </c>
      <c r="O14" s="31">
        <f>AL14</f>
        <v>48</v>
      </c>
      <c r="P14" s="8">
        <f>AO14</f>
        <v>0</v>
      </c>
      <c r="Q14" s="6">
        <f>AR14</f>
        <v>0</v>
      </c>
      <c r="R14" s="7">
        <f>AU14</f>
        <v>0</v>
      </c>
      <c r="S14" s="6">
        <f>AX14</f>
        <v>42</v>
      </c>
      <c r="T14" s="7">
        <f>BA14</f>
        <v>45</v>
      </c>
      <c r="U14" s="32">
        <v>2.54</v>
      </c>
      <c r="V14" s="38">
        <f>IF(U14&lt;=0,51,RANK(U14,$U$4:$U$49,0))</f>
        <v>13</v>
      </c>
      <c r="W14" s="7">
        <f>VLOOKUP(V14,Punktezuordnung!$A$2:$B$52,2,FALSE())</f>
        <v>38</v>
      </c>
      <c r="X14" s="33">
        <v>10.5</v>
      </c>
      <c r="Y14" s="38">
        <f>IF(X14&lt;=0,51,RANK(X14,$X$4:$X$48,0))</f>
        <v>12</v>
      </c>
      <c r="Z14" s="7">
        <f>VLOOKUP(Y14,Punktezuordnung!$A$2:$B$52,2,FALSE())</f>
        <v>39</v>
      </c>
      <c r="AA14" s="34">
        <v>10.34</v>
      </c>
      <c r="AB14" s="38">
        <f>IF(AA14&gt;=100,51,RANK(AA14,$AA$4:$AA$49,1))</f>
        <v>14</v>
      </c>
      <c r="AC14" s="7">
        <f>VLOOKUP(AB14,Punktezuordnung!$A$2:$B$52,2,FALSE())</f>
        <v>37</v>
      </c>
      <c r="AD14" s="35">
        <v>28</v>
      </c>
      <c r="AE14" s="38">
        <f>IF(AD14&lt;=0,51,RANK(AD14,$AD$4:$AD$49,0))</f>
        <v>12</v>
      </c>
      <c r="AF14" s="7">
        <f>VLOOKUP(AE14,Punktezuordnung!$A$2:$B$52,2,FALSE())</f>
        <v>39</v>
      </c>
      <c r="AG14" s="36">
        <f>VLOOKUP(C14,LAT_Weit!$C$2:$F$124,4,FALSE)</f>
        <v>6.94</v>
      </c>
      <c r="AH14" s="38">
        <f>IF(AG14&lt;=0,51,RANK(AG14,$AG$4:$AG$49,0))</f>
        <v>9</v>
      </c>
      <c r="AI14" s="7">
        <f>VLOOKUP(AH14,Punktezuordnung!$A$2:$B$52,2,FALSE())</f>
        <v>42</v>
      </c>
      <c r="AJ14" s="36">
        <f>VLOOKUP(C14,LAT_Drehwurf!$C$2:$F$128,4,FALSE)</f>
        <v>48</v>
      </c>
      <c r="AK14" s="38">
        <f>IF(AJ14&lt;=0,51,RANK(AJ14,$AJ$4:$AJ$49,0))</f>
        <v>3</v>
      </c>
      <c r="AL14" s="7">
        <f>VLOOKUP(AK14,Punktezuordnung!$A$2:$B$52,2,FALSE())</f>
        <v>48</v>
      </c>
      <c r="AM14" s="90">
        <v>100</v>
      </c>
      <c r="AN14" s="26">
        <f>IF(AM14=100,51,RANK(AM14,$AM$4:$AM$49,1))</f>
        <v>51</v>
      </c>
      <c r="AO14" s="7">
        <f>VLOOKUP(AN14,Punktezuordnung!$A$2:$B$52,2,FALSE())</f>
        <v>0</v>
      </c>
      <c r="AP14" s="92">
        <v>100</v>
      </c>
      <c r="AQ14" s="38">
        <f>IF(AP14&gt;=100,51,RANK(AP14,$AP$4:$AP$49,1))</f>
        <v>51</v>
      </c>
      <c r="AR14" s="7">
        <f>VLOOKUP(AQ14,Punktezuordnung!$A$2:$B$52,2,FALSE())</f>
        <v>0</v>
      </c>
      <c r="AS14" s="37">
        <v>0</v>
      </c>
      <c r="AT14" s="38">
        <f>IF(AS14&lt;=0,51,RANK(AS14,$AS$4:$AS$49,0))</f>
        <v>51</v>
      </c>
      <c r="AU14" s="7">
        <f>VLOOKUP(AT14,Punktezuordnung!$A$2:$B$52,2,FALSE())</f>
        <v>0</v>
      </c>
      <c r="AV14" s="37">
        <f>VLOOKUP(C14,ANG_Hindernissprint!$C$2:$I$142,4,FALSE)</f>
        <v>11.03</v>
      </c>
      <c r="AW14" s="38">
        <f>IF(AV14&gt;=100,51,RANK(AV14,$AV$4:$AV$49,1))</f>
        <v>9</v>
      </c>
      <c r="AX14" s="7">
        <f>VLOOKUP(AW14,Punktezuordnung!$A$2:$B$52,2,FALSE())</f>
        <v>42</v>
      </c>
      <c r="AY14" s="35">
        <f>VLOOKUP(C14,ANG_Hoch!$C$2:$I$142,5,FALSE)</f>
        <v>0.95</v>
      </c>
      <c r="AZ14" s="38">
        <f>IF(AY14&lt;=0,51,RANK(AY14,$AY$4:$AY$49,0))</f>
        <v>6</v>
      </c>
      <c r="BA14" s="40">
        <f>VLOOKUP(AZ14,Punktezuordnung!$A$2:$B$52,2,FALSE())</f>
        <v>45</v>
      </c>
    </row>
    <row r="15" spans="1:53" x14ac:dyDescent="0.25">
      <c r="A15" s="25" t="s">
        <v>102</v>
      </c>
      <c r="B15" s="25" t="s">
        <v>131</v>
      </c>
      <c r="C15" s="44" t="str">
        <f>A15&amp;" "&amp;B15</f>
        <v>Sarah Strom</v>
      </c>
      <c r="D15" s="25" t="s">
        <v>78</v>
      </c>
      <c r="E15" s="25">
        <v>2013</v>
      </c>
      <c r="F15" s="25" t="s">
        <v>36</v>
      </c>
      <c r="G15" s="38">
        <f>IF(H15=0,"",RANK(H15,$H$4:$H$49,0))</f>
        <v>12</v>
      </c>
      <c r="H15" s="7">
        <f>SUM(LARGE(J15:T15,{1;2;3;4;5;6;7;8}))</f>
        <v>247</v>
      </c>
      <c r="I15" s="9">
        <f>COUNTIF(J15:T15,"&gt;0")</f>
        <v>6</v>
      </c>
      <c r="J15" s="6">
        <f>W15</f>
        <v>41</v>
      </c>
      <c r="K15" s="7">
        <f>Z15</f>
        <v>42</v>
      </c>
      <c r="L15" s="6">
        <f>AC15</f>
        <v>39</v>
      </c>
      <c r="M15" s="7">
        <f>AF15</f>
        <v>46</v>
      </c>
      <c r="N15" s="30">
        <f>AI15</f>
        <v>41</v>
      </c>
      <c r="O15" s="31">
        <f>AL15</f>
        <v>38</v>
      </c>
      <c r="P15" s="8">
        <f>AO15</f>
        <v>0</v>
      </c>
      <c r="Q15" s="6">
        <f>AR15</f>
        <v>0</v>
      </c>
      <c r="R15" s="7">
        <f>AU15</f>
        <v>0</v>
      </c>
      <c r="S15" s="6">
        <f>AX15</f>
        <v>0</v>
      </c>
      <c r="T15" s="7">
        <f>BA15</f>
        <v>0</v>
      </c>
      <c r="U15" s="32">
        <v>2.67</v>
      </c>
      <c r="V15" s="38">
        <f>IF(U15&lt;=0,51,RANK(U15,$U$4:$U$49,0))</f>
        <v>10</v>
      </c>
      <c r="W15" s="7">
        <f>VLOOKUP(V15,Punktezuordnung!$A$2:$B$52,2,FALSE())</f>
        <v>41</v>
      </c>
      <c r="X15" s="33">
        <v>12.5</v>
      </c>
      <c r="Y15" s="38">
        <f>IF(X15&lt;=0,51,RANK(X15,$X$4:$X$48,0))</f>
        <v>9</v>
      </c>
      <c r="Z15" s="7">
        <f>VLOOKUP(Y15,Punktezuordnung!$A$2:$B$52,2,FALSE())</f>
        <v>42</v>
      </c>
      <c r="AA15" s="34">
        <v>10.210000000000001</v>
      </c>
      <c r="AB15" s="38">
        <f>IF(AA15&gt;=100,51,RANK(AA15,$AA$4:$AA$49,1))</f>
        <v>12</v>
      </c>
      <c r="AC15" s="7">
        <f>VLOOKUP(AB15,Punktezuordnung!$A$2:$B$52,2,FALSE())</f>
        <v>39</v>
      </c>
      <c r="AD15" s="35">
        <v>35</v>
      </c>
      <c r="AE15" s="38">
        <f>IF(AD15&lt;=0,51,RANK(AD15,$AD$4:$AD$49,0))</f>
        <v>5</v>
      </c>
      <c r="AF15" s="7">
        <f>VLOOKUP(AE15,Punktezuordnung!$A$2:$B$52,2,FALSE())</f>
        <v>46</v>
      </c>
      <c r="AG15" s="36">
        <f>VLOOKUP(C15,LAT_Weit!$C$2:$F$124,4,FALSE)</f>
        <v>6.77</v>
      </c>
      <c r="AH15" s="38">
        <f>IF(AG15&lt;=0,51,RANK(AG15,$AG$4:$AG$49,0))</f>
        <v>10</v>
      </c>
      <c r="AI15" s="7">
        <f>VLOOKUP(AH15,Punktezuordnung!$A$2:$B$52,2,FALSE())</f>
        <v>41</v>
      </c>
      <c r="AJ15" s="36">
        <f>VLOOKUP(C15,LAT_Drehwurf!$C$2:$F$128,4,FALSE)</f>
        <v>30</v>
      </c>
      <c r="AK15" s="38">
        <f>IF(AJ15&lt;=0,51,RANK(AJ15,$AJ$4:$AJ$49,0))</f>
        <v>13</v>
      </c>
      <c r="AL15" s="7">
        <f>VLOOKUP(AK15,Punktezuordnung!$A$2:$B$52,2,FALSE())</f>
        <v>38</v>
      </c>
      <c r="AM15" s="90">
        <v>100</v>
      </c>
      <c r="AN15" s="26">
        <f>IF(AM15=100,51,RANK(AM15,$AM$4:$AM$49,1))</f>
        <v>51</v>
      </c>
      <c r="AO15" s="7">
        <f>VLOOKUP(AN15,Punktezuordnung!$A$2:$B$52,2,FALSE())</f>
        <v>0</v>
      </c>
      <c r="AP15" s="92">
        <v>100</v>
      </c>
      <c r="AQ15" s="38">
        <f>IF(AP15&gt;=100,51,RANK(AP15,$AP$4:$AP$49,1))</f>
        <v>51</v>
      </c>
      <c r="AR15" s="7">
        <f>VLOOKUP(AQ15,Punktezuordnung!$A$2:$B$52,2,FALSE())</f>
        <v>0</v>
      </c>
      <c r="AS15" s="37">
        <v>0</v>
      </c>
      <c r="AT15" s="38">
        <f>IF(AS15&lt;=0,51,RANK(AS15,$AS$4:$AS$49,0))</f>
        <v>51</v>
      </c>
      <c r="AU15" s="7">
        <f>VLOOKUP(AT15,Punktezuordnung!$A$2:$B$52,2,FALSE())</f>
        <v>0</v>
      </c>
      <c r="AV15" s="37">
        <v>100</v>
      </c>
      <c r="AW15" s="38">
        <f>IF(AV15&gt;=100,51,RANK(AV15,$AV$4:$AV$49,1))</f>
        <v>51</v>
      </c>
      <c r="AX15" s="7">
        <f>VLOOKUP(AW15,Punktezuordnung!$A$2:$B$52,2,FALSE())</f>
        <v>0</v>
      </c>
      <c r="AY15" s="35">
        <v>0</v>
      </c>
      <c r="AZ15" s="38">
        <f>IF(AY15&lt;=0,51,RANK(AY15,$AY$4:$AY$49,0))</f>
        <v>51</v>
      </c>
      <c r="BA15" s="40">
        <f>VLOOKUP(AZ15,Punktezuordnung!$A$2:$B$52,2,FALSE())</f>
        <v>0</v>
      </c>
    </row>
    <row r="16" spans="1:53" x14ac:dyDescent="0.25">
      <c r="A16" s="25" t="s">
        <v>110</v>
      </c>
      <c r="B16" s="25" t="s">
        <v>138</v>
      </c>
      <c r="C16" s="44" t="str">
        <f>A16&amp;" "&amp;B16</f>
        <v>Anna Pfeiffer</v>
      </c>
      <c r="D16" s="25" t="s">
        <v>78</v>
      </c>
      <c r="E16" s="25">
        <v>2013</v>
      </c>
      <c r="F16" s="25" t="s">
        <v>139</v>
      </c>
      <c r="G16" s="38">
        <f>IF(H16=0,"",RANK(H16,$H$4:$H$49,0))</f>
        <v>13</v>
      </c>
      <c r="H16" s="7">
        <f>SUM(LARGE(J16:T16,{1;2;3;4;5;6;7;8}))</f>
        <v>173</v>
      </c>
      <c r="I16" s="9">
        <f>COUNTIF(J16:T16,"&gt;0")</f>
        <v>4</v>
      </c>
      <c r="J16" s="6">
        <f>W16</f>
        <v>0</v>
      </c>
      <c r="K16" s="7">
        <f>Z16</f>
        <v>0</v>
      </c>
      <c r="L16" s="6">
        <f>AC16</f>
        <v>45</v>
      </c>
      <c r="M16" s="7">
        <f>AF16</f>
        <v>42</v>
      </c>
      <c r="N16" s="30">
        <f>AI16</f>
        <v>46</v>
      </c>
      <c r="O16" s="31">
        <f>AL16</f>
        <v>40</v>
      </c>
      <c r="P16" s="8">
        <f>AO16</f>
        <v>0</v>
      </c>
      <c r="Q16" s="6">
        <f>AR16</f>
        <v>0</v>
      </c>
      <c r="R16" s="7">
        <f>AU16</f>
        <v>0</v>
      </c>
      <c r="S16" s="6">
        <f>AX16</f>
        <v>0</v>
      </c>
      <c r="T16" s="7">
        <f>BA16</f>
        <v>0</v>
      </c>
      <c r="U16" s="32">
        <v>0</v>
      </c>
      <c r="V16" s="38">
        <f>IF(U16&lt;=0,51,RANK(U16,$U$4:$U$49,0))</f>
        <v>51</v>
      </c>
      <c r="W16" s="7">
        <f>VLOOKUP(V16,Punktezuordnung!$A$2:$B$52,2,FALSE())</f>
        <v>0</v>
      </c>
      <c r="X16" s="33">
        <v>0</v>
      </c>
      <c r="Y16" s="38">
        <f>IF(X16&lt;=0,51,RANK(X16,$X$4:$X$48,0))</f>
        <v>51</v>
      </c>
      <c r="Z16" s="7">
        <f>VLOOKUP(Y16,Punktezuordnung!$A$2:$B$52,2,FALSE())</f>
        <v>0</v>
      </c>
      <c r="AA16" s="34">
        <v>9.31</v>
      </c>
      <c r="AB16" s="38">
        <f>IF(AA16&gt;=100,51,RANK(AA16,$AA$4:$AA$49,1))</f>
        <v>6</v>
      </c>
      <c r="AC16" s="7">
        <f>VLOOKUP(AB16,Punktezuordnung!$A$2:$B$52,2,FALSE())</f>
        <v>45</v>
      </c>
      <c r="AD16" s="35">
        <v>31</v>
      </c>
      <c r="AE16" s="38">
        <f>IF(AD16&lt;=0,51,RANK(AD16,$AD$4:$AD$49,0))</f>
        <v>9</v>
      </c>
      <c r="AF16" s="7">
        <f>VLOOKUP(AE16,Punktezuordnung!$A$2:$B$52,2,FALSE())</f>
        <v>42</v>
      </c>
      <c r="AG16" s="36">
        <f>VLOOKUP(C16,LAT_Weit!$C$2:$F$124,4,FALSE)</f>
        <v>7.8</v>
      </c>
      <c r="AH16" s="38">
        <f>IF(AG16&lt;=0,51,RANK(AG16,$AG$4:$AG$49,0))</f>
        <v>5</v>
      </c>
      <c r="AI16" s="7">
        <f>VLOOKUP(AH16,Punktezuordnung!$A$2:$B$52,2,FALSE())</f>
        <v>46</v>
      </c>
      <c r="AJ16" s="36">
        <f>VLOOKUP(C16,LAT_Drehwurf!$C$2:$F$128,4,FALSE)</f>
        <v>35</v>
      </c>
      <c r="AK16" s="38">
        <f>IF(AJ16&lt;=0,51,RANK(AJ16,$AJ$4:$AJ$49,0))</f>
        <v>11</v>
      </c>
      <c r="AL16" s="7">
        <f>VLOOKUP(AK16,Punktezuordnung!$A$2:$B$52,2,FALSE())</f>
        <v>40</v>
      </c>
      <c r="AM16" s="90">
        <v>100</v>
      </c>
      <c r="AN16" s="26">
        <f>IF(AM16=100,51,RANK(AM16,$AM$4:$AM$49,1))</f>
        <v>51</v>
      </c>
      <c r="AO16" s="7">
        <f>VLOOKUP(AN16,Punktezuordnung!$A$2:$B$52,2,FALSE())</f>
        <v>0</v>
      </c>
      <c r="AP16" s="92">
        <v>100</v>
      </c>
      <c r="AQ16" s="38">
        <f>IF(AP16&gt;=100,51,RANK(AP16,$AP$4:$AP$49,1))</f>
        <v>51</v>
      </c>
      <c r="AR16" s="7">
        <f>VLOOKUP(AQ16,Punktezuordnung!$A$2:$B$52,2,FALSE())</f>
        <v>0</v>
      </c>
      <c r="AS16" s="37">
        <v>0</v>
      </c>
      <c r="AT16" s="38">
        <f>IF(AS16&lt;=0,51,RANK(AS16,$AS$4:$AS$49,0))</f>
        <v>51</v>
      </c>
      <c r="AU16" s="7">
        <f>VLOOKUP(AT16,Punktezuordnung!$A$2:$B$52,2,FALSE())</f>
        <v>0</v>
      </c>
      <c r="AV16" s="37">
        <v>100</v>
      </c>
      <c r="AW16" s="38">
        <f>IF(AV16&gt;=100,51,RANK(AV16,$AV$4:$AV$49,1))</f>
        <v>51</v>
      </c>
      <c r="AX16" s="7">
        <f>VLOOKUP(AW16,Punktezuordnung!$A$2:$B$52,2,FALSE())</f>
        <v>0</v>
      </c>
      <c r="AY16" s="35">
        <v>0</v>
      </c>
      <c r="AZ16" s="38">
        <f>IF(AY16&lt;=0,51,RANK(AY16,$AY$4:$AY$49,0))</f>
        <v>51</v>
      </c>
      <c r="BA16" s="40">
        <f>VLOOKUP(AZ16,Punktezuordnung!$A$2:$B$52,2,FALSE())</f>
        <v>0</v>
      </c>
    </row>
    <row r="17" spans="1:53" x14ac:dyDescent="0.25">
      <c r="A17" s="25" t="s">
        <v>81</v>
      </c>
      <c r="B17" s="25" t="s">
        <v>146</v>
      </c>
      <c r="C17" s="44" t="str">
        <f>A17&amp;" "&amp;B17</f>
        <v>Lina Wolter</v>
      </c>
      <c r="D17" s="25" t="s">
        <v>78</v>
      </c>
      <c r="E17" s="25">
        <v>2013</v>
      </c>
      <c r="F17" s="25" t="s">
        <v>73</v>
      </c>
      <c r="G17" s="38">
        <f>IF(H17=0,"",RANK(H17,$H$4:$H$49,0))</f>
        <v>14</v>
      </c>
      <c r="H17" s="7">
        <f>SUM(LARGE(J17:T17,{1;2;3;4;5;6;7;8}))</f>
        <v>162</v>
      </c>
      <c r="I17" s="9">
        <f>COUNTIF(J17:T17,"&gt;0")</f>
        <v>4</v>
      </c>
      <c r="J17" s="6">
        <f>W17</f>
        <v>0</v>
      </c>
      <c r="K17" s="7">
        <f>Z17</f>
        <v>0</v>
      </c>
      <c r="L17" s="6">
        <f>AC17</f>
        <v>41</v>
      </c>
      <c r="M17" s="7">
        <f>AF17</f>
        <v>38</v>
      </c>
      <c r="N17" s="30">
        <f>AI17</f>
        <v>0</v>
      </c>
      <c r="O17" s="31">
        <f>AL17</f>
        <v>0</v>
      </c>
      <c r="P17" s="8">
        <f>AO17</f>
        <v>0</v>
      </c>
      <c r="Q17" s="6">
        <f>AR17</f>
        <v>43</v>
      </c>
      <c r="R17" s="7">
        <f>AU17</f>
        <v>40</v>
      </c>
      <c r="S17" s="6">
        <f>AX17</f>
        <v>0</v>
      </c>
      <c r="T17" s="7">
        <f>BA17</f>
        <v>0</v>
      </c>
      <c r="U17" s="32">
        <v>0</v>
      </c>
      <c r="V17" s="38">
        <f>IF(U17&lt;=0,51,RANK(U17,$U$4:$U$49,0))</f>
        <v>51</v>
      </c>
      <c r="W17" s="7">
        <f>VLOOKUP(V17,Punktezuordnung!$A$2:$B$52,2,FALSE())</f>
        <v>0</v>
      </c>
      <c r="X17" s="33">
        <v>0</v>
      </c>
      <c r="Y17" s="38">
        <f>IF(X17&lt;=0,51,RANK(X17,$X$4:$X$48,0))</f>
        <v>51</v>
      </c>
      <c r="Z17" s="7">
        <f>VLOOKUP(Y17,Punktezuordnung!$A$2:$B$52,2,FALSE())</f>
        <v>0</v>
      </c>
      <c r="AA17" s="34">
        <v>9.7200000000000006</v>
      </c>
      <c r="AB17" s="38">
        <f>IF(AA17&gt;=100,51,RANK(AA17,$AA$4:$AA$49,1))</f>
        <v>10</v>
      </c>
      <c r="AC17" s="7">
        <f>VLOOKUP(AB17,Punktezuordnung!$A$2:$B$52,2,FALSE())</f>
        <v>41</v>
      </c>
      <c r="AD17" s="35">
        <v>27</v>
      </c>
      <c r="AE17" s="38">
        <f>IF(AD17&lt;=0,51,RANK(AD17,$AD$4:$AD$49,0))</f>
        <v>13</v>
      </c>
      <c r="AF17" s="7">
        <f>VLOOKUP(AE17,Punktezuordnung!$A$2:$B$52,2,FALSE())</f>
        <v>38</v>
      </c>
      <c r="AG17" s="36">
        <v>0</v>
      </c>
      <c r="AH17" s="38">
        <f>IF(AG17&lt;=0,51,RANK(AG17,$AG$4:$AG$49,0))</f>
        <v>51</v>
      </c>
      <c r="AI17" s="7">
        <f>VLOOKUP(AH17,Punktezuordnung!$A$2:$B$52,2,FALSE())</f>
        <v>0</v>
      </c>
      <c r="AJ17" s="36">
        <v>0</v>
      </c>
      <c r="AK17" s="38">
        <f>IF(AJ17&lt;=0,51,RANK(AJ17,$AJ$4:$AJ$49,0))</f>
        <v>51</v>
      </c>
      <c r="AL17" s="7">
        <f>VLOOKUP(AK17,Punktezuordnung!$A$2:$B$52,2,FALSE())</f>
        <v>0</v>
      </c>
      <c r="AM17" s="90">
        <v>100</v>
      </c>
      <c r="AN17" s="26">
        <f>IF(AM17=100,51,RANK(AM17,$AM$4:$AM$49,1))</f>
        <v>51</v>
      </c>
      <c r="AO17" s="7">
        <f>VLOOKUP(AN17,Punktezuordnung!$A$2:$B$52,2,FALSE())</f>
        <v>0</v>
      </c>
      <c r="AP17" s="92">
        <f>VLOOKUP(C17,STO_Sprint!$C$2:$I$142,4,FALSE)</f>
        <v>9.6</v>
      </c>
      <c r="AQ17" s="38">
        <f>IF(AP17&gt;=100,51,RANK(AP17,$AP$4:$AP$49,1))</f>
        <v>8</v>
      </c>
      <c r="AR17" s="7">
        <f>VLOOKUP(AQ17,Punktezuordnung!$A$2:$B$52,2,FALSE())</f>
        <v>43</v>
      </c>
      <c r="AS17" s="37">
        <f>VLOOKUP(C17,STO_Weit!$C$2:$I$142,5,FALSE)</f>
        <v>7.55</v>
      </c>
      <c r="AT17" s="38">
        <f>IF(AS17&lt;=0,51,RANK(AS17,$AS$4:$AS$49,0))</f>
        <v>11</v>
      </c>
      <c r="AU17" s="7">
        <f>VLOOKUP(AT17,Punktezuordnung!$A$2:$B$52,2,FALSE())</f>
        <v>40</v>
      </c>
      <c r="AV17" s="37">
        <v>100</v>
      </c>
      <c r="AW17" s="38">
        <f>IF(AV17&gt;=100,51,RANK(AV17,$AV$4:$AV$49,1))</f>
        <v>51</v>
      </c>
      <c r="AX17" s="7">
        <f>VLOOKUP(AW17,Punktezuordnung!$A$2:$B$52,2,FALSE())</f>
        <v>0</v>
      </c>
      <c r="AY17" s="35">
        <v>0</v>
      </c>
      <c r="AZ17" s="38">
        <f>IF(AY17&lt;=0,51,RANK(AY17,$AY$4:$AY$49,0))</f>
        <v>51</v>
      </c>
      <c r="BA17" s="40">
        <f>VLOOKUP(AZ17,Punktezuordnung!$A$2:$B$52,2,FALSE())</f>
        <v>0</v>
      </c>
    </row>
    <row r="18" spans="1:53" x14ac:dyDescent="0.25">
      <c r="A18" s="25" t="s">
        <v>88</v>
      </c>
      <c r="B18" s="25" t="s">
        <v>142</v>
      </c>
      <c r="C18" s="44" t="str">
        <f>A18&amp;" "&amp;B18</f>
        <v>Mia Sippel</v>
      </c>
      <c r="D18" s="25" t="s">
        <v>78</v>
      </c>
      <c r="E18" s="25">
        <v>2013</v>
      </c>
      <c r="F18" s="25" t="s">
        <v>143</v>
      </c>
      <c r="G18" s="38">
        <f>IF(H18=0,"",RANK(H18,$H$4:$H$49,0))</f>
        <v>15</v>
      </c>
      <c r="H18" s="7">
        <f>SUM(LARGE(J18:T18,{1;2;3;4;5;6;7;8}))</f>
        <v>125</v>
      </c>
      <c r="I18" s="9">
        <f>COUNTIF(J18:T18,"&gt;0")</f>
        <v>3</v>
      </c>
      <c r="J18" s="6">
        <f>W18</f>
        <v>0</v>
      </c>
      <c r="K18" s="7">
        <f>Z18</f>
        <v>0</v>
      </c>
      <c r="L18" s="6">
        <f>AC18</f>
        <v>0</v>
      </c>
      <c r="M18" s="7">
        <f>AF18</f>
        <v>0</v>
      </c>
      <c r="N18" s="30">
        <f>AI18</f>
        <v>43</v>
      </c>
      <c r="O18" s="31">
        <f>AL18</f>
        <v>39</v>
      </c>
      <c r="P18" s="8">
        <f>AO18</f>
        <v>43</v>
      </c>
      <c r="Q18" s="6">
        <f>AR18</f>
        <v>0</v>
      </c>
      <c r="R18" s="7">
        <f>AU18</f>
        <v>0</v>
      </c>
      <c r="S18" s="6">
        <f>AX18</f>
        <v>0</v>
      </c>
      <c r="T18" s="7">
        <f>BA18</f>
        <v>0</v>
      </c>
      <c r="U18" s="32">
        <v>0</v>
      </c>
      <c r="V18" s="38">
        <f>IF(U18&lt;=0,51,RANK(U18,$U$4:$U$49,0))</f>
        <v>51</v>
      </c>
      <c r="W18" s="7">
        <f>VLOOKUP(V18,Punktezuordnung!$A$2:$B$52,2,FALSE())</f>
        <v>0</v>
      </c>
      <c r="X18" s="33">
        <v>0</v>
      </c>
      <c r="Y18" s="38">
        <f>IF(X18&lt;=0,51,RANK(X18,$X$4:$X$48,0))</f>
        <v>51</v>
      </c>
      <c r="Z18" s="7">
        <f>VLOOKUP(Y18,Punktezuordnung!$A$2:$B$52,2,FALSE())</f>
        <v>0</v>
      </c>
      <c r="AA18" s="34">
        <v>100</v>
      </c>
      <c r="AB18" s="38">
        <f>IF(AA18&gt;=100,51,RANK(AA18,$AA$4:$AA$49,1))</f>
        <v>51</v>
      </c>
      <c r="AC18" s="7">
        <f>VLOOKUP(AB18,Punktezuordnung!$A$2:$B$52,2,FALSE())</f>
        <v>0</v>
      </c>
      <c r="AD18" s="35">
        <v>0</v>
      </c>
      <c r="AE18" s="38">
        <f>IF(AD18&lt;=0,51,RANK(AD18,$AD$4:$AD$49,0))</f>
        <v>51</v>
      </c>
      <c r="AF18" s="7">
        <f>VLOOKUP(AE18,Punktezuordnung!$A$2:$B$52,2,FALSE())</f>
        <v>0</v>
      </c>
      <c r="AG18" s="36">
        <f>VLOOKUP(C18,LAT_Weit!$C$2:$F$124,4,FALSE)</f>
        <v>7.52</v>
      </c>
      <c r="AH18" s="38">
        <f>IF(AG18&lt;=0,51,RANK(AG18,$AG$4:$AG$49,0))</f>
        <v>8</v>
      </c>
      <c r="AI18" s="7">
        <f>VLOOKUP(AH18,Punktezuordnung!$A$2:$B$52,2,FALSE())</f>
        <v>43</v>
      </c>
      <c r="AJ18" s="36">
        <f>VLOOKUP(C18,LAT_Drehwurf!$C$2:$F$128,4,FALSE)</f>
        <v>31</v>
      </c>
      <c r="AK18" s="38">
        <f>IF(AJ18&lt;=0,51,RANK(AJ18,$AJ$4:$AJ$49,0))</f>
        <v>12</v>
      </c>
      <c r="AL18" s="7">
        <f>VLOOKUP(AK18,Punktezuordnung!$A$2:$B$52,2,FALSE())</f>
        <v>39</v>
      </c>
      <c r="AM18" s="87">
        <f>VLOOKUP(C18,NIA_Cross!$C$2:$I$142,7,FALSE)</f>
        <v>0.38750000000000001</v>
      </c>
      <c r="AN18" s="26">
        <f>IF(AM18=100,51,RANK(AM18,$AM$4:$AM$49,1))</f>
        <v>8</v>
      </c>
      <c r="AO18" s="7">
        <f>VLOOKUP(AN18,Punktezuordnung!$A$2:$B$52,2,FALSE())</f>
        <v>43</v>
      </c>
      <c r="AP18" s="92">
        <v>100</v>
      </c>
      <c r="AQ18" s="38">
        <f>IF(AP18&gt;=100,51,RANK(AP18,$AP$4:$AP$49,1))</f>
        <v>51</v>
      </c>
      <c r="AR18" s="7">
        <f>VLOOKUP(AQ18,Punktezuordnung!$A$2:$B$52,2,FALSE())</f>
        <v>0</v>
      </c>
      <c r="AS18" s="37">
        <v>0</v>
      </c>
      <c r="AT18" s="38">
        <f>IF(AS18&lt;=0,51,RANK(AS18,$AS$4:$AS$49,0))</f>
        <v>51</v>
      </c>
      <c r="AU18" s="7">
        <f>VLOOKUP(AT18,Punktezuordnung!$A$2:$B$52,2,FALSE())</f>
        <v>0</v>
      </c>
      <c r="AV18" s="37">
        <v>100</v>
      </c>
      <c r="AW18" s="38">
        <f>IF(AV18&gt;=100,51,RANK(AV18,$AV$4:$AV$49,1))</f>
        <v>51</v>
      </c>
      <c r="AX18" s="7">
        <f>VLOOKUP(AW18,Punktezuordnung!$A$2:$B$52,2,FALSE())</f>
        <v>0</v>
      </c>
      <c r="AY18" s="35">
        <v>0</v>
      </c>
      <c r="AZ18" s="38">
        <f>IF(AY18&lt;=0,51,RANK(AY18,$AY$4:$AY$49,0))</f>
        <v>51</v>
      </c>
      <c r="BA18" s="40">
        <f>VLOOKUP(AZ18,Punktezuordnung!$A$2:$B$52,2,FALSE())</f>
        <v>0</v>
      </c>
    </row>
    <row r="19" spans="1:53" x14ac:dyDescent="0.25">
      <c r="A19" s="25" t="s">
        <v>140</v>
      </c>
      <c r="B19" s="25" t="s">
        <v>141</v>
      </c>
      <c r="C19" s="44" t="str">
        <f>A19&amp;" "&amp;B19</f>
        <v>Valerie Richtberg</v>
      </c>
      <c r="D19" s="25" t="s">
        <v>78</v>
      </c>
      <c r="E19" s="25">
        <v>2013</v>
      </c>
      <c r="F19" s="25" t="s">
        <v>83</v>
      </c>
      <c r="G19" s="38">
        <f>IF(H19=0,"",RANK(H19,$H$4:$H$49,0))</f>
        <v>16</v>
      </c>
      <c r="H19" s="7">
        <f>SUM(LARGE(J19:T19,{1;2;3;4;5;6;7;8}))</f>
        <v>93</v>
      </c>
      <c r="I19" s="9">
        <f>COUNTIF(J19:T19,"&gt;0")</f>
        <v>2</v>
      </c>
      <c r="J19" s="6">
        <f>W19</f>
        <v>46</v>
      </c>
      <c r="K19" s="7">
        <f>Z19</f>
        <v>47</v>
      </c>
      <c r="L19" s="6">
        <f>AC19</f>
        <v>0</v>
      </c>
      <c r="M19" s="7">
        <f>AF19</f>
        <v>0</v>
      </c>
      <c r="N19" s="30">
        <f>AI19</f>
        <v>0</v>
      </c>
      <c r="O19" s="31">
        <f>AL19</f>
        <v>0</v>
      </c>
      <c r="P19" s="8">
        <f>AO19</f>
        <v>0</v>
      </c>
      <c r="Q19" s="6">
        <f>AR19</f>
        <v>0</v>
      </c>
      <c r="R19" s="7">
        <f>AU19</f>
        <v>0</v>
      </c>
      <c r="S19" s="6">
        <f>AX19</f>
        <v>0</v>
      </c>
      <c r="T19" s="7">
        <f>BA19</f>
        <v>0</v>
      </c>
      <c r="U19" s="32">
        <v>3.13</v>
      </c>
      <c r="V19" s="38">
        <f>IF(U19&lt;=0,51,RANK(U19,$U$4:$U$49,0))</f>
        <v>5</v>
      </c>
      <c r="W19" s="7">
        <f>VLOOKUP(V19,Punktezuordnung!$A$2:$B$52,2,FALSE())</f>
        <v>46</v>
      </c>
      <c r="X19" s="33">
        <v>16</v>
      </c>
      <c r="Y19" s="38">
        <f>IF(X19&lt;=0,51,RANK(X19,$X$4:$X$48,0))</f>
        <v>4</v>
      </c>
      <c r="Z19" s="7">
        <f>VLOOKUP(Y19,Punktezuordnung!$A$2:$B$52,2,FALSE())</f>
        <v>47</v>
      </c>
      <c r="AA19" s="34">
        <v>100</v>
      </c>
      <c r="AB19" s="38">
        <f>IF(AA19&gt;=100,51,RANK(AA19,$AA$4:$AA$49,1))</f>
        <v>51</v>
      </c>
      <c r="AC19" s="7">
        <f>VLOOKUP(AB19,Punktezuordnung!$A$2:$B$52,2,FALSE())</f>
        <v>0</v>
      </c>
      <c r="AD19" s="35">
        <v>0</v>
      </c>
      <c r="AE19" s="38">
        <f>IF(AD19&lt;=0,51,RANK(AD19,$AD$4:$AD$49,0))</f>
        <v>51</v>
      </c>
      <c r="AF19" s="7">
        <f>VLOOKUP(AE19,Punktezuordnung!$A$2:$B$52,2,FALSE())</f>
        <v>0</v>
      </c>
      <c r="AG19" s="36">
        <v>0</v>
      </c>
      <c r="AH19" s="38">
        <f>IF(AG19&lt;=0,51,RANK(AG19,$AG$4:$AG$49,0))</f>
        <v>51</v>
      </c>
      <c r="AI19" s="7">
        <f>VLOOKUP(AH19,Punktezuordnung!$A$2:$B$52,2,FALSE())</f>
        <v>0</v>
      </c>
      <c r="AJ19" s="36">
        <v>0</v>
      </c>
      <c r="AK19" s="38">
        <f>IF(AJ19&lt;=0,51,RANK(AJ19,$AJ$4:$AJ$49,0))</f>
        <v>51</v>
      </c>
      <c r="AL19" s="7">
        <f>VLOOKUP(AK19,Punktezuordnung!$A$2:$B$52,2,FALSE())</f>
        <v>0</v>
      </c>
      <c r="AM19" s="90">
        <v>100</v>
      </c>
      <c r="AN19" s="26">
        <f>IF(AM19=100,51,RANK(AM19,$AM$4:$AM$49,1))</f>
        <v>51</v>
      </c>
      <c r="AO19" s="7">
        <f>VLOOKUP(AN19,Punktezuordnung!$A$2:$B$52,2,FALSE())</f>
        <v>0</v>
      </c>
      <c r="AP19" s="92">
        <v>100</v>
      </c>
      <c r="AQ19" s="38">
        <f>IF(AP19&gt;=100,51,RANK(AP19,$AP$4:$AP$49,1))</f>
        <v>51</v>
      </c>
      <c r="AR19" s="7">
        <f>VLOOKUP(AQ19,Punktezuordnung!$A$2:$B$52,2,FALSE())</f>
        <v>0</v>
      </c>
      <c r="AS19" s="37">
        <v>0</v>
      </c>
      <c r="AT19" s="38">
        <f>IF(AS19&lt;=0,51,RANK(AS19,$AS$4:$AS$49,0))</f>
        <v>51</v>
      </c>
      <c r="AU19" s="7">
        <f>VLOOKUP(AT19,Punktezuordnung!$A$2:$B$52,2,FALSE())</f>
        <v>0</v>
      </c>
      <c r="AV19" s="37">
        <v>100</v>
      </c>
      <c r="AW19" s="38">
        <f>IF(AV19&gt;=100,51,RANK(AV19,$AV$4:$AV$49,1))</f>
        <v>51</v>
      </c>
      <c r="AX19" s="7">
        <f>VLOOKUP(AW19,Punktezuordnung!$A$2:$B$52,2,FALSE())</f>
        <v>0</v>
      </c>
      <c r="AY19" s="35">
        <v>0</v>
      </c>
      <c r="AZ19" s="38">
        <f>IF(AY19&lt;=0,51,RANK(AY19,$AY$4:$AY$49,0))</f>
        <v>51</v>
      </c>
      <c r="BA19" s="40">
        <f>VLOOKUP(AZ19,Punktezuordnung!$A$2:$B$52,2,FALSE())</f>
        <v>0</v>
      </c>
    </row>
    <row r="20" spans="1:53" x14ac:dyDescent="0.25">
      <c r="A20" s="25" t="s">
        <v>255</v>
      </c>
      <c r="B20" s="25" t="s">
        <v>404</v>
      </c>
      <c r="C20" s="44" t="str">
        <f>A20&amp;" "&amp;B20</f>
        <v>Leonie Kroll</v>
      </c>
      <c r="D20" s="25" t="s">
        <v>78</v>
      </c>
      <c r="E20" s="25">
        <v>2013</v>
      </c>
      <c r="F20" s="25" t="s">
        <v>48</v>
      </c>
      <c r="G20" s="38">
        <f>IF(H20=0,"",RANK(H20,$H$4:$H$49,0))</f>
        <v>17</v>
      </c>
      <c r="H20" s="7">
        <f>SUM(LARGE(J20:T20,{1;2;3;4;5;6;7;8}))</f>
        <v>87</v>
      </c>
      <c r="I20" s="9">
        <f>COUNTIF(J20:T20,"&gt;0")</f>
        <v>2</v>
      </c>
      <c r="J20" s="6">
        <f>W20</f>
        <v>0</v>
      </c>
      <c r="K20" s="7">
        <f>Z20</f>
        <v>0</v>
      </c>
      <c r="L20" s="6">
        <f>AC20</f>
        <v>0</v>
      </c>
      <c r="M20" s="7">
        <f>AF20</f>
        <v>0</v>
      </c>
      <c r="N20" s="30">
        <f>AI20</f>
        <v>0</v>
      </c>
      <c r="O20" s="31">
        <f>AL20</f>
        <v>0</v>
      </c>
      <c r="P20" s="8">
        <f>AO20</f>
        <v>0</v>
      </c>
      <c r="Q20" s="6">
        <f>AR20</f>
        <v>0</v>
      </c>
      <c r="R20" s="7">
        <f>AU20</f>
        <v>0</v>
      </c>
      <c r="S20" s="6">
        <f>AX20</f>
        <v>43</v>
      </c>
      <c r="T20" s="7">
        <f>BA20</f>
        <v>44</v>
      </c>
      <c r="U20" s="32">
        <v>0</v>
      </c>
      <c r="V20" s="38">
        <f>IF(U20&lt;=0,51,RANK(U20,$U$4:$U$49,0))</f>
        <v>51</v>
      </c>
      <c r="W20" s="7">
        <f>VLOOKUP(V20,Punktezuordnung!$A$2:$B$52,2,FALSE())</f>
        <v>0</v>
      </c>
      <c r="X20" s="33">
        <v>0</v>
      </c>
      <c r="Y20" s="38">
        <f>IF(X20&lt;=0,51,RANK(X20,$X$4:$X$48,0))</f>
        <v>51</v>
      </c>
      <c r="Z20" s="7">
        <f>VLOOKUP(Y20,Punktezuordnung!$A$2:$B$52,2,FALSE())</f>
        <v>0</v>
      </c>
      <c r="AA20" s="34">
        <v>100</v>
      </c>
      <c r="AB20" s="38">
        <f>IF(AA20&gt;=100,51,RANK(AA20,$AA$4:$AA$49,1))</f>
        <v>51</v>
      </c>
      <c r="AC20" s="7">
        <f>VLOOKUP(AB20,Punktezuordnung!$A$2:$B$52,2,FALSE())</f>
        <v>0</v>
      </c>
      <c r="AD20" s="35">
        <v>0</v>
      </c>
      <c r="AE20" s="38">
        <f>IF(AD20&lt;=0,51,RANK(AD20,$AD$4:$AD$49,0))</f>
        <v>51</v>
      </c>
      <c r="AF20" s="7">
        <f>VLOOKUP(AE20,Punktezuordnung!$A$2:$B$52,2,FALSE())</f>
        <v>0</v>
      </c>
      <c r="AG20" s="36">
        <v>0</v>
      </c>
      <c r="AH20" s="38">
        <f>IF(AG20&lt;=0,51,RANK(AG20,$AG$4:$AG$49,0))</f>
        <v>51</v>
      </c>
      <c r="AI20" s="7">
        <f>VLOOKUP(AH20,Punktezuordnung!$A$2:$B$52,2,FALSE())</f>
        <v>0</v>
      </c>
      <c r="AJ20" s="36">
        <v>0</v>
      </c>
      <c r="AK20" s="38">
        <f>IF(AJ20&lt;=0,51,RANK(AJ20,$AJ$4:$AJ$49,0))</f>
        <v>51</v>
      </c>
      <c r="AL20" s="7">
        <f>VLOOKUP(AK20,Punktezuordnung!$A$2:$B$52,2,FALSE())</f>
        <v>0</v>
      </c>
      <c r="AM20" s="90">
        <v>100</v>
      </c>
      <c r="AN20" s="26">
        <f>IF(AM20=100,51,RANK(AM20,$AM$4:$AM$49,1))</f>
        <v>51</v>
      </c>
      <c r="AO20" s="7">
        <f>VLOOKUP(AN20,Punktezuordnung!$A$2:$B$52,2,FALSE())</f>
        <v>0</v>
      </c>
      <c r="AP20" s="92">
        <v>100</v>
      </c>
      <c r="AQ20" s="38">
        <f>IF(AP20&gt;=100,51,RANK(AP20,$AP$4:$AP$49,1))</f>
        <v>51</v>
      </c>
      <c r="AR20" s="7">
        <f>VLOOKUP(AQ20,Punktezuordnung!$A$2:$B$52,2,FALSE())</f>
        <v>0</v>
      </c>
      <c r="AS20" s="37">
        <v>0</v>
      </c>
      <c r="AT20" s="38">
        <f>IF(AS20&lt;=0,51,RANK(AS20,$AS$4:$AS$49,0))</f>
        <v>51</v>
      </c>
      <c r="AU20" s="7">
        <f>VLOOKUP(AT20,Punktezuordnung!$A$2:$B$52,2,FALSE())</f>
        <v>0</v>
      </c>
      <c r="AV20" s="37">
        <f>VLOOKUP(C20,ANG_Hindernissprint!$C$2:$I$142,4,FALSE)</f>
        <v>9.82</v>
      </c>
      <c r="AW20" s="38">
        <f>IF(AV20&gt;=100,51,RANK(AV20,$AV$4:$AV$49,1))</f>
        <v>8</v>
      </c>
      <c r="AX20" s="7">
        <f>VLOOKUP(AW20,Punktezuordnung!$A$2:$B$52,2,FALSE())</f>
        <v>43</v>
      </c>
      <c r="AY20" s="35">
        <f>VLOOKUP(C20,ANG_Hoch!$C$2:$I$142,5,FALSE)</f>
        <v>0.85</v>
      </c>
      <c r="AZ20" s="38">
        <f>IF(AY20&lt;=0,51,RANK(AY20,$AY$4:$AY$49,0))</f>
        <v>7</v>
      </c>
      <c r="BA20" s="40">
        <f>VLOOKUP(AZ20,Punktezuordnung!$A$2:$B$52,2,FALSE())</f>
        <v>44</v>
      </c>
    </row>
    <row r="21" spans="1:53" x14ac:dyDescent="0.25">
      <c r="A21" s="25" t="s">
        <v>144</v>
      </c>
      <c r="B21" s="25" t="s">
        <v>145</v>
      </c>
      <c r="C21" s="44" t="str">
        <f>A21&amp;" "&amp;B21</f>
        <v>Eve Lamparter</v>
      </c>
      <c r="D21" s="25" t="s">
        <v>78</v>
      </c>
      <c r="E21" s="25">
        <v>2013</v>
      </c>
      <c r="F21" s="25" t="s">
        <v>83</v>
      </c>
      <c r="G21" s="38">
        <f>IF(H21=0,"",RANK(H21,$H$4:$H$49,0))</f>
        <v>18</v>
      </c>
      <c r="H21" s="7">
        <f>SUM(LARGE(J21:T21,{1;2;3;4;5;6;7;8}))</f>
        <v>79</v>
      </c>
      <c r="I21" s="9">
        <f>COUNTIF(J21:T21,"&gt;0")</f>
        <v>2</v>
      </c>
      <c r="J21" s="6">
        <f>W21</f>
        <v>37</v>
      </c>
      <c r="K21" s="7">
        <f>Z21</f>
        <v>42</v>
      </c>
      <c r="L21" s="6">
        <f>AC21</f>
        <v>0</v>
      </c>
      <c r="M21" s="7">
        <f>AF21</f>
        <v>0</v>
      </c>
      <c r="N21" s="30">
        <f>AI21</f>
        <v>0</v>
      </c>
      <c r="O21" s="31">
        <f>AL21</f>
        <v>0</v>
      </c>
      <c r="P21" s="8">
        <f>AO21</f>
        <v>0</v>
      </c>
      <c r="Q21" s="6">
        <f>AR21</f>
        <v>0</v>
      </c>
      <c r="R21" s="7">
        <f>AU21</f>
        <v>0</v>
      </c>
      <c r="S21" s="6">
        <f>AX21</f>
        <v>0</v>
      </c>
      <c r="T21" s="7">
        <f>BA21</f>
        <v>0</v>
      </c>
      <c r="U21" s="32">
        <v>2.14</v>
      </c>
      <c r="V21" s="38">
        <f>IF(U21&lt;=0,51,RANK(U21,$U$4:$U$49,0))</f>
        <v>14</v>
      </c>
      <c r="W21" s="7">
        <f>VLOOKUP(V21,Punktezuordnung!$A$2:$B$52,2,FALSE())</f>
        <v>37</v>
      </c>
      <c r="X21" s="33">
        <v>12.5</v>
      </c>
      <c r="Y21" s="38">
        <f>IF(X21&lt;=0,51,RANK(X21,$X$4:$X$48,0))</f>
        <v>9</v>
      </c>
      <c r="Z21" s="7">
        <f>VLOOKUP(Y21,Punktezuordnung!$A$2:$B$52,2,FALSE())</f>
        <v>42</v>
      </c>
      <c r="AA21" s="34">
        <v>100</v>
      </c>
      <c r="AB21" s="38">
        <f>IF(AA21&gt;=100,51,RANK(AA21,$AA$4:$AA$49,1))</f>
        <v>51</v>
      </c>
      <c r="AC21" s="7">
        <f>VLOOKUP(AB21,Punktezuordnung!$A$2:$B$52,2,FALSE())</f>
        <v>0</v>
      </c>
      <c r="AD21" s="35">
        <v>0</v>
      </c>
      <c r="AE21" s="38">
        <f>IF(AD21&lt;=0,51,RANK(AD21,$AD$4:$AD$49,0))</f>
        <v>51</v>
      </c>
      <c r="AF21" s="7">
        <f>VLOOKUP(AE21,Punktezuordnung!$A$2:$B$52,2,FALSE())</f>
        <v>0</v>
      </c>
      <c r="AG21" s="36">
        <v>0</v>
      </c>
      <c r="AH21" s="38">
        <f>IF(AG21&lt;=0,51,RANK(AG21,$AG$4:$AG$49,0))</f>
        <v>51</v>
      </c>
      <c r="AI21" s="7">
        <f>VLOOKUP(AH21,Punktezuordnung!$A$2:$B$52,2,FALSE())</f>
        <v>0</v>
      </c>
      <c r="AJ21" s="36">
        <v>0</v>
      </c>
      <c r="AK21" s="38">
        <f>IF(AJ21&lt;=0,51,RANK(AJ21,$AJ$4:$AJ$49,0))</f>
        <v>51</v>
      </c>
      <c r="AL21" s="7">
        <f>VLOOKUP(AK21,Punktezuordnung!$A$2:$B$52,2,FALSE())</f>
        <v>0</v>
      </c>
      <c r="AM21" s="90">
        <v>100</v>
      </c>
      <c r="AN21" s="26">
        <f>IF(AM21=100,51,RANK(AM21,$AM$4:$AM$49,1))</f>
        <v>51</v>
      </c>
      <c r="AO21" s="7">
        <f>VLOOKUP(AN21,Punktezuordnung!$A$2:$B$52,2,FALSE())</f>
        <v>0</v>
      </c>
      <c r="AP21" s="92">
        <v>100</v>
      </c>
      <c r="AQ21" s="38">
        <f>IF(AP21&gt;=100,51,RANK(AP21,$AP$4:$AP$49,1))</f>
        <v>51</v>
      </c>
      <c r="AR21" s="7">
        <f>VLOOKUP(AQ21,Punktezuordnung!$A$2:$B$52,2,FALSE())</f>
        <v>0</v>
      </c>
      <c r="AS21" s="37">
        <v>0</v>
      </c>
      <c r="AT21" s="38">
        <f>IF(AS21&lt;=0,51,RANK(AS21,$AS$4:$AS$49,0))</f>
        <v>51</v>
      </c>
      <c r="AU21" s="7">
        <f>VLOOKUP(AT21,Punktezuordnung!$A$2:$B$52,2,FALSE())</f>
        <v>0</v>
      </c>
      <c r="AV21" s="37">
        <v>100</v>
      </c>
      <c r="AW21" s="38">
        <f>IF(AV21&gt;=100,51,RANK(AV21,$AV$4:$AV$49,1))</f>
        <v>51</v>
      </c>
      <c r="AX21" s="7">
        <f>VLOOKUP(AW21,Punktezuordnung!$A$2:$B$52,2,FALSE())</f>
        <v>0</v>
      </c>
      <c r="AY21" s="35">
        <v>0</v>
      </c>
      <c r="AZ21" s="38">
        <f>IF(AY21&lt;=0,51,RANK(AY21,$AY$4:$AY$49,0))</f>
        <v>51</v>
      </c>
      <c r="BA21" s="40">
        <f>VLOOKUP(AZ21,Punktezuordnung!$A$2:$B$52,2,FALSE())</f>
        <v>0</v>
      </c>
    </row>
    <row r="22" spans="1:53" x14ac:dyDescent="0.25">
      <c r="A22" s="95" t="s">
        <v>147</v>
      </c>
      <c r="B22" s="95" t="s">
        <v>148</v>
      </c>
      <c r="C22" s="44" t="str">
        <f>A22&amp;" "&amp;B22</f>
        <v>Evelyn-Kristina Barvish</v>
      </c>
      <c r="D22" s="25" t="s">
        <v>78</v>
      </c>
      <c r="E22" s="25">
        <v>2013</v>
      </c>
      <c r="F22" s="25" t="s">
        <v>36</v>
      </c>
      <c r="G22" s="38">
        <f>IF(H22=0,"",RANK(H22,$H$4:$H$49,0))</f>
        <v>19</v>
      </c>
      <c r="H22" s="7">
        <f>SUM(LARGE(J22:T22,{1;2;3;4;5;6;7;8}))</f>
        <v>74</v>
      </c>
      <c r="I22" s="9">
        <f>COUNTIF(J22:T22,"&gt;0")</f>
        <v>2</v>
      </c>
      <c r="J22" s="6">
        <f>W22</f>
        <v>0</v>
      </c>
      <c r="K22" s="7">
        <f>Z22</f>
        <v>0</v>
      </c>
      <c r="L22" s="6">
        <f>AC22</f>
        <v>0</v>
      </c>
      <c r="M22" s="7">
        <f>AF22</f>
        <v>0</v>
      </c>
      <c r="N22" s="30">
        <f>AI22</f>
        <v>36</v>
      </c>
      <c r="O22" s="31">
        <f>AL22</f>
        <v>38</v>
      </c>
      <c r="P22" s="8">
        <f>AO22</f>
        <v>0</v>
      </c>
      <c r="Q22" s="6">
        <f>AR22</f>
        <v>0</v>
      </c>
      <c r="R22" s="7">
        <f>AU22</f>
        <v>0</v>
      </c>
      <c r="S22" s="6">
        <f>AX22</f>
        <v>0</v>
      </c>
      <c r="T22" s="7">
        <f>BA22</f>
        <v>0</v>
      </c>
      <c r="U22" s="32">
        <v>0</v>
      </c>
      <c r="V22" s="38">
        <f>IF(U22&lt;=0,51,RANK(U22,$U$4:$U$49,0))</f>
        <v>51</v>
      </c>
      <c r="W22" s="7">
        <f>VLOOKUP(V22,Punktezuordnung!$A$2:$B$52,2,FALSE())</f>
        <v>0</v>
      </c>
      <c r="X22" s="33">
        <v>0</v>
      </c>
      <c r="Y22" s="38">
        <f>IF(X22&lt;=0,51,RANK(X22,$X$4:$X$48,0))</f>
        <v>51</v>
      </c>
      <c r="Z22" s="7">
        <f>VLOOKUP(Y22,Punktezuordnung!$A$2:$B$52,2,FALSE())</f>
        <v>0</v>
      </c>
      <c r="AA22" s="34">
        <v>100</v>
      </c>
      <c r="AB22" s="38">
        <f>IF(AA22&gt;=100,51,RANK(AA22,$AA$4:$AA$49,1))</f>
        <v>51</v>
      </c>
      <c r="AC22" s="7">
        <f>VLOOKUP(AB22,Punktezuordnung!$A$2:$B$52,2,FALSE())</f>
        <v>0</v>
      </c>
      <c r="AD22" s="35">
        <v>0</v>
      </c>
      <c r="AE22" s="38">
        <f>IF(AD22&lt;=0,51,RANK(AD22,$AD$4:$AD$49,0))</f>
        <v>51</v>
      </c>
      <c r="AF22" s="7">
        <f>VLOOKUP(AE22,Punktezuordnung!$A$2:$B$52,2,FALSE())</f>
        <v>0</v>
      </c>
      <c r="AG22" s="36">
        <f>VLOOKUP(C22,LAT_Weit!$C$2:$F$124,4,FALSE)</f>
        <v>5.54</v>
      </c>
      <c r="AH22" s="38">
        <f>IF(AG22&lt;=0,51,RANK(AG22,$AG$4:$AG$49,0))</f>
        <v>15</v>
      </c>
      <c r="AI22" s="7">
        <f>VLOOKUP(AH22,Punktezuordnung!$A$2:$B$52,2,FALSE())</f>
        <v>36</v>
      </c>
      <c r="AJ22" s="36">
        <f>VLOOKUP(C22,LAT_Drehwurf!$C$2:$F$128,4,FALSE)</f>
        <v>30</v>
      </c>
      <c r="AK22" s="38">
        <f>IF(AJ22&lt;=0,51,RANK(AJ22,$AJ$4:$AJ$49,0))</f>
        <v>13</v>
      </c>
      <c r="AL22" s="7">
        <f>VLOOKUP(AK22,Punktezuordnung!$A$2:$B$52,2,FALSE())</f>
        <v>38</v>
      </c>
      <c r="AM22" s="90">
        <v>100</v>
      </c>
      <c r="AN22" s="26">
        <f>IF(AM22=100,51,RANK(AM22,$AM$4:$AM$49,1))</f>
        <v>51</v>
      </c>
      <c r="AO22" s="7">
        <f>VLOOKUP(AN22,Punktezuordnung!$A$2:$B$52,2,FALSE())</f>
        <v>0</v>
      </c>
      <c r="AP22" s="92">
        <v>100</v>
      </c>
      <c r="AQ22" s="38">
        <f>IF(AP22&gt;=100,51,RANK(AP22,$AP$4:$AP$49,1))</f>
        <v>51</v>
      </c>
      <c r="AR22" s="7">
        <f>VLOOKUP(AQ22,Punktezuordnung!$A$2:$B$52,2,FALSE())</f>
        <v>0</v>
      </c>
      <c r="AS22" s="37">
        <v>0</v>
      </c>
      <c r="AT22" s="38">
        <f>IF(AS22&lt;=0,51,RANK(AS22,$AS$4:$AS$49,0))</f>
        <v>51</v>
      </c>
      <c r="AU22" s="7">
        <f>VLOOKUP(AT22,Punktezuordnung!$A$2:$B$52,2,FALSE())</f>
        <v>0</v>
      </c>
      <c r="AV22" s="37">
        <v>100</v>
      </c>
      <c r="AW22" s="38">
        <f>IF(AV22&gt;=100,51,RANK(AV22,$AV$4:$AV$49,1))</f>
        <v>51</v>
      </c>
      <c r="AX22" s="7">
        <f>VLOOKUP(AW22,Punktezuordnung!$A$2:$B$52,2,FALSE())</f>
        <v>0</v>
      </c>
      <c r="AY22" s="35">
        <v>0</v>
      </c>
      <c r="AZ22" s="38">
        <f>IF(AY22&lt;=0,51,RANK(AY22,$AY$4:$AY$49,0))</f>
        <v>51</v>
      </c>
      <c r="BA22" s="40">
        <f>VLOOKUP(AZ22,Punktezuordnung!$A$2:$B$52,2,FALSE())</f>
        <v>0</v>
      </c>
    </row>
    <row r="23" spans="1:53" x14ac:dyDescent="0.25">
      <c r="A23" s="25" t="s">
        <v>149</v>
      </c>
      <c r="B23" s="25" t="s">
        <v>150</v>
      </c>
      <c r="C23" s="44" t="str">
        <f>A23&amp;" "&amp;B23</f>
        <v>Valentina Knobloch</v>
      </c>
      <c r="D23" s="25" t="s">
        <v>78</v>
      </c>
      <c r="E23" s="25">
        <v>2013</v>
      </c>
      <c r="F23" s="25" t="s">
        <v>151</v>
      </c>
      <c r="G23" s="38">
        <f>IF(H23=0,"",RANK(H23,$H$4:$H$49,0))</f>
        <v>20</v>
      </c>
      <c r="H23" s="7">
        <f>SUM(LARGE(J23:T23,{1;2;3;4;5;6;7;8}))</f>
        <v>72</v>
      </c>
      <c r="I23" s="9">
        <f>COUNTIF(J23:T23,"&gt;0")</f>
        <v>2</v>
      </c>
      <c r="J23" s="6">
        <f>W23</f>
        <v>0</v>
      </c>
      <c r="K23" s="7">
        <f>Z23</f>
        <v>0</v>
      </c>
      <c r="L23" s="6">
        <f>AC23</f>
        <v>36</v>
      </c>
      <c r="M23" s="7">
        <f>AF23</f>
        <v>36</v>
      </c>
      <c r="N23" s="30">
        <f>AI23</f>
        <v>0</v>
      </c>
      <c r="O23" s="31">
        <f>AL23</f>
        <v>0</v>
      </c>
      <c r="P23" s="8">
        <f>AO23</f>
        <v>0</v>
      </c>
      <c r="Q23" s="6">
        <f>AR23</f>
        <v>0</v>
      </c>
      <c r="R23" s="7">
        <f>AU23</f>
        <v>0</v>
      </c>
      <c r="S23" s="6">
        <f>AX23</f>
        <v>0</v>
      </c>
      <c r="T23" s="7">
        <f>BA23</f>
        <v>0</v>
      </c>
      <c r="U23" s="32">
        <v>0</v>
      </c>
      <c r="V23" s="38">
        <f>IF(U23&lt;=0,51,RANK(U23,$U$4:$U$49,0))</f>
        <v>51</v>
      </c>
      <c r="W23" s="7">
        <f>VLOOKUP(V23,Punktezuordnung!$A$2:$B$52,2,FALSE())</f>
        <v>0</v>
      </c>
      <c r="X23" s="33">
        <v>0</v>
      </c>
      <c r="Y23" s="38">
        <f>IF(X23&lt;=0,51,RANK(X23,$X$4:$X$48,0))</f>
        <v>51</v>
      </c>
      <c r="Z23" s="7">
        <f>VLOOKUP(Y23,Punktezuordnung!$A$2:$B$52,2,FALSE())</f>
        <v>0</v>
      </c>
      <c r="AA23" s="34">
        <v>10.47</v>
      </c>
      <c r="AB23" s="38">
        <f>IF(AA23&gt;=100,51,RANK(AA23,$AA$4:$AA$49,1))</f>
        <v>15</v>
      </c>
      <c r="AC23" s="7">
        <f>VLOOKUP(AB23,Punktezuordnung!$A$2:$B$52,2,FALSE())</f>
        <v>36</v>
      </c>
      <c r="AD23" s="35">
        <v>25</v>
      </c>
      <c r="AE23" s="38">
        <f>IF(AD23&lt;=0,51,RANK(AD23,$AD$4:$AD$49,0))</f>
        <v>15</v>
      </c>
      <c r="AF23" s="7">
        <f>VLOOKUP(AE23,Punktezuordnung!$A$2:$B$52,2,FALSE())</f>
        <v>36</v>
      </c>
      <c r="AG23" s="36">
        <v>0</v>
      </c>
      <c r="AH23" s="38">
        <f>IF(AG23&lt;=0,51,RANK(AG23,$AG$4:$AG$49,0))</f>
        <v>51</v>
      </c>
      <c r="AI23" s="7">
        <f>VLOOKUP(AH23,Punktezuordnung!$A$2:$B$52,2,FALSE())</f>
        <v>0</v>
      </c>
      <c r="AJ23" s="36">
        <v>0</v>
      </c>
      <c r="AK23" s="38">
        <f>IF(AJ23&lt;=0,51,RANK(AJ23,$AJ$4:$AJ$49,0))</f>
        <v>51</v>
      </c>
      <c r="AL23" s="7">
        <f>VLOOKUP(AK23,Punktezuordnung!$A$2:$B$52,2,FALSE())</f>
        <v>0</v>
      </c>
      <c r="AM23" s="90">
        <v>100</v>
      </c>
      <c r="AN23" s="26">
        <f>IF(AM23=100,51,RANK(AM23,$AM$4:$AM$49,1))</f>
        <v>51</v>
      </c>
      <c r="AO23" s="7">
        <f>VLOOKUP(AN23,Punktezuordnung!$A$2:$B$52,2,FALSE())</f>
        <v>0</v>
      </c>
      <c r="AP23" s="92">
        <v>100</v>
      </c>
      <c r="AQ23" s="38">
        <f>IF(AP23&gt;=100,51,RANK(AP23,$AP$4:$AP$49,1))</f>
        <v>51</v>
      </c>
      <c r="AR23" s="7">
        <f>VLOOKUP(AQ23,Punktezuordnung!$A$2:$B$52,2,FALSE())</f>
        <v>0</v>
      </c>
      <c r="AS23" s="37">
        <v>0</v>
      </c>
      <c r="AT23" s="38">
        <f>IF(AS23&lt;=0,51,RANK(AS23,$AS$4:$AS$49,0))</f>
        <v>51</v>
      </c>
      <c r="AU23" s="7">
        <f>VLOOKUP(AT23,Punktezuordnung!$A$2:$B$52,2,FALSE())</f>
        <v>0</v>
      </c>
      <c r="AV23" s="37">
        <v>100</v>
      </c>
      <c r="AW23" s="38">
        <f>IF(AV23&gt;=100,51,RANK(AV23,$AV$4:$AV$49,1))</f>
        <v>51</v>
      </c>
      <c r="AX23" s="7">
        <f>VLOOKUP(AW23,Punktezuordnung!$A$2:$B$52,2,FALSE())</f>
        <v>0</v>
      </c>
      <c r="AY23" s="35">
        <v>0</v>
      </c>
      <c r="AZ23" s="38">
        <f>IF(AY23&lt;=0,51,RANK(AY23,$AY$4:$AY$49,0))</f>
        <v>51</v>
      </c>
      <c r="BA23" s="40">
        <f>VLOOKUP(AZ23,Punktezuordnung!$A$2:$B$52,2,FALSE())</f>
        <v>0</v>
      </c>
    </row>
    <row r="24" spans="1:53" x14ac:dyDescent="0.25">
      <c r="A24" s="25" t="s">
        <v>152</v>
      </c>
      <c r="B24" s="25" t="s">
        <v>153</v>
      </c>
      <c r="C24" s="44" t="str">
        <f>A24&amp;" "&amp;B24</f>
        <v>Lilu Schneider</v>
      </c>
      <c r="D24" s="25" t="s">
        <v>78</v>
      </c>
      <c r="E24" s="25">
        <v>2013</v>
      </c>
      <c r="F24" s="25" t="s">
        <v>48</v>
      </c>
      <c r="G24" s="38">
        <f>IF(H24=0,"",RANK(H24,$H$4:$H$49,0))</f>
        <v>21</v>
      </c>
      <c r="H24" s="7">
        <f>SUM(LARGE(J24:T24,{1;2;3;4;5;6;7;8}))</f>
        <v>70</v>
      </c>
      <c r="I24" s="9">
        <f>COUNTIF(J24:T24,"&gt;0")</f>
        <v>2</v>
      </c>
      <c r="J24" s="6">
        <f>W24</f>
        <v>0</v>
      </c>
      <c r="K24" s="7">
        <f>Z24</f>
        <v>0</v>
      </c>
      <c r="L24" s="6">
        <f>AC24</f>
        <v>0</v>
      </c>
      <c r="M24" s="7">
        <f>AF24</f>
        <v>0</v>
      </c>
      <c r="N24" s="30">
        <f>AI24</f>
        <v>35</v>
      </c>
      <c r="O24" s="31">
        <f>AL24</f>
        <v>35</v>
      </c>
      <c r="P24" s="8">
        <f>AO24</f>
        <v>0</v>
      </c>
      <c r="Q24" s="6">
        <f>AR24</f>
        <v>0</v>
      </c>
      <c r="R24" s="7">
        <f>AU24</f>
        <v>0</v>
      </c>
      <c r="S24" s="6">
        <f>AX24</f>
        <v>0</v>
      </c>
      <c r="T24" s="7">
        <f>BA24</f>
        <v>0</v>
      </c>
      <c r="U24" s="32">
        <v>0</v>
      </c>
      <c r="V24" s="38">
        <f>IF(U24&lt;=0,51,RANK(U24,$U$4:$U$49,0))</f>
        <v>51</v>
      </c>
      <c r="W24" s="7">
        <f>VLOOKUP(V24,Punktezuordnung!$A$2:$B$52,2,FALSE())</f>
        <v>0</v>
      </c>
      <c r="X24" s="33">
        <v>0</v>
      </c>
      <c r="Y24" s="38">
        <f>IF(X24&lt;=0,51,RANK(X24,$X$4:$X$48,0))</f>
        <v>51</v>
      </c>
      <c r="Z24" s="7">
        <f>VLOOKUP(Y24,Punktezuordnung!$A$2:$B$52,2,FALSE())</f>
        <v>0</v>
      </c>
      <c r="AA24" s="34">
        <v>100</v>
      </c>
      <c r="AB24" s="38">
        <f>IF(AA24&gt;=100,51,RANK(AA24,$AA$4:$AA$49,1))</f>
        <v>51</v>
      </c>
      <c r="AC24" s="7">
        <f>VLOOKUP(AB24,Punktezuordnung!$A$2:$B$52,2,FALSE())</f>
        <v>0</v>
      </c>
      <c r="AD24" s="35">
        <v>0</v>
      </c>
      <c r="AE24" s="38">
        <f>IF(AD24&lt;=0,51,RANK(AD24,$AD$4:$AD$49,0))</f>
        <v>51</v>
      </c>
      <c r="AF24" s="7">
        <f>VLOOKUP(AE24,Punktezuordnung!$A$2:$B$52,2,FALSE())</f>
        <v>0</v>
      </c>
      <c r="AG24" s="36">
        <f>VLOOKUP(C24,LAT_Weit!$C$2:$F$124,4,FALSE)</f>
        <v>4.96</v>
      </c>
      <c r="AH24" s="38">
        <f>IF(AG24&lt;=0,51,RANK(AG24,$AG$4:$AG$49,0))</f>
        <v>16</v>
      </c>
      <c r="AI24" s="7">
        <f>VLOOKUP(AH24,Punktezuordnung!$A$2:$B$52,2,FALSE())</f>
        <v>35</v>
      </c>
      <c r="AJ24" s="36">
        <f>VLOOKUP(C24,LAT_Drehwurf!$C$2:$F$128,4,FALSE)</f>
        <v>21</v>
      </c>
      <c r="AK24" s="38">
        <f>IF(AJ24&lt;=0,51,RANK(AJ24,$AJ$4:$AJ$49,0))</f>
        <v>16</v>
      </c>
      <c r="AL24" s="7">
        <f>VLOOKUP(AK24,Punktezuordnung!$A$2:$B$52,2,FALSE())</f>
        <v>35</v>
      </c>
      <c r="AM24" s="90">
        <v>100</v>
      </c>
      <c r="AN24" s="26">
        <f>IF(AM24=100,51,RANK(AM24,$AM$4:$AM$49,1))</f>
        <v>51</v>
      </c>
      <c r="AO24" s="7">
        <f>VLOOKUP(AN24,Punktezuordnung!$A$2:$B$52,2,FALSE())</f>
        <v>0</v>
      </c>
      <c r="AP24" s="92">
        <v>100</v>
      </c>
      <c r="AQ24" s="38">
        <f>IF(AP24&gt;=100,51,RANK(AP24,$AP$4:$AP$49,1))</f>
        <v>51</v>
      </c>
      <c r="AR24" s="7">
        <f>VLOOKUP(AQ24,Punktezuordnung!$A$2:$B$52,2,FALSE())</f>
        <v>0</v>
      </c>
      <c r="AS24" s="37">
        <v>0</v>
      </c>
      <c r="AT24" s="38">
        <f>IF(AS24&lt;=0,51,RANK(AS24,$AS$4:$AS$49,0))</f>
        <v>51</v>
      </c>
      <c r="AU24" s="7">
        <f>VLOOKUP(AT24,Punktezuordnung!$A$2:$B$52,2,FALSE())</f>
        <v>0</v>
      </c>
      <c r="AV24" s="37">
        <v>100</v>
      </c>
      <c r="AW24" s="38">
        <f>IF(AV24&gt;=100,51,RANK(AV24,$AV$4:$AV$49,1))</f>
        <v>51</v>
      </c>
      <c r="AX24" s="7">
        <f>VLOOKUP(AW24,Punktezuordnung!$A$2:$B$52,2,FALSE())</f>
        <v>0</v>
      </c>
      <c r="AY24" s="35">
        <v>0</v>
      </c>
      <c r="AZ24" s="38">
        <f>IF(AY24&lt;=0,51,RANK(AY24,$AY$4:$AY$49,0))</f>
        <v>51</v>
      </c>
      <c r="BA24" s="40">
        <f>VLOOKUP(AZ24,Punktezuordnung!$A$2:$B$52,2,FALSE())</f>
        <v>0</v>
      </c>
    </row>
    <row r="25" spans="1:53" x14ac:dyDescent="0.25">
      <c r="A25" s="25" t="s">
        <v>302</v>
      </c>
      <c r="B25" s="25" t="s">
        <v>303</v>
      </c>
      <c r="C25" s="44" t="str">
        <f>A25&amp;" "&amp;B25</f>
        <v>Clara Marlen Renz</v>
      </c>
      <c r="D25" s="25" t="s">
        <v>78</v>
      </c>
      <c r="E25" s="25">
        <v>2013</v>
      </c>
      <c r="F25" s="25" t="s">
        <v>304</v>
      </c>
      <c r="G25" s="38">
        <f>IF(H25=0,"",RANK(H25,$H$4:$H$49,0))</f>
        <v>22</v>
      </c>
      <c r="H25" s="7">
        <f>SUM(LARGE(J25:T25,{1;2;3;4;5;6;7;8}))</f>
        <v>49</v>
      </c>
      <c r="I25" s="9">
        <f>COUNTIF(J25:T25,"&gt;0")</f>
        <v>1</v>
      </c>
      <c r="J25" s="6">
        <f>W25</f>
        <v>0</v>
      </c>
      <c r="K25" s="7">
        <f>Z25</f>
        <v>0</v>
      </c>
      <c r="L25" s="6">
        <f>AC25</f>
        <v>0</v>
      </c>
      <c r="M25" s="7">
        <f>AF25</f>
        <v>0</v>
      </c>
      <c r="N25" s="30">
        <f>AI25</f>
        <v>0</v>
      </c>
      <c r="O25" s="31">
        <f>AL25</f>
        <v>0</v>
      </c>
      <c r="P25" s="8">
        <f>AO25</f>
        <v>49</v>
      </c>
      <c r="Q25" s="6">
        <f>AR25</f>
        <v>0</v>
      </c>
      <c r="R25" s="7">
        <f>AU25</f>
        <v>0</v>
      </c>
      <c r="S25" s="6">
        <f>AX25</f>
        <v>0</v>
      </c>
      <c r="T25" s="7">
        <f>BA25</f>
        <v>0</v>
      </c>
      <c r="U25" s="32">
        <v>0</v>
      </c>
      <c r="V25" s="38">
        <f>IF(U25&lt;=0,51,RANK(U25,$U$4:$U$49,0))</f>
        <v>51</v>
      </c>
      <c r="W25" s="7">
        <f>VLOOKUP(V25,Punktezuordnung!$A$2:$B$52,2,FALSE())</f>
        <v>0</v>
      </c>
      <c r="X25" s="33">
        <v>0</v>
      </c>
      <c r="Y25" s="38">
        <f>IF(X25&lt;=0,51,RANK(X25,$X$4:$X$48,0))</f>
        <v>51</v>
      </c>
      <c r="Z25" s="7">
        <f>VLOOKUP(Y25,Punktezuordnung!$A$2:$B$52,2,FALSE())</f>
        <v>0</v>
      </c>
      <c r="AA25" s="34">
        <v>100</v>
      </c>
      <c r="AB25" s="38">
        <f>IF(AA25&gt;=100,51,RANK(AA25,$AA$4:$AA$49,1))</f>
        <v>51</v>
      </c>
      <c r="AC25" s="7">
        <f>VLOOKUP(AB25,Punktezuordnung!$A$2:$B$52,2,FALSE())</f>
        <v>0</v>
      </c>
      <c r="AD25" s="35">
        <v>0</v>
      </c>
      <c r="AE25" s="38">
        <f>IF(AD25&lt;=0,51,RANK(AD25,$AD$4:$AD$49,0))</f>
        <v>51</v>
      </c>
      <c r="AF25" s="7">
        <f>VLOOKUP(AE25,Punktezuordnung!$A$2:$B$52,2,FALSE())</f>
        <v>0</v>
      </c>
      <c r="AG25" s="36">
        <v>0</v>
      </c>
      <c r="AH25" s="38">
        <f>IF(AG25&lt;=0,51,RANK(AG25,$AG$4:$AG$49,0))</f>
        <v>51</v>
      </c>
      <c r="AI25" s="7">
        <f>VLOOKUP(AH25,Punktezuordnung!$A$2:$B$52,2,FALSE())</f>
        <v>0</v>
      </c>
      <c r="AJ25" s="36">
        <v>0</v>
      </c>
      <c r="AK25" s="38">
        <f>IF(AJ25&lt;=0,51,RANK(AJ25,$AJ$4:$AJ$49,0))</f>
        <v>51</v>
      </c>
      <c r="AL25" s="7">
        <f>VLOOKUP(AK25,Punktezuordnung!$A$2:$B$52,2,FALSE())</f>
        <v>0</v>
      </c>
      <c r="AM25" s="87">
        <f>VLOOKUP(C25,NIA_Cross!$C$2:$I$142,7,FALSE)</f>
        <v>0.30902777777777779</v>
      </c>
      <c r="AN25" s="26">
        <f>IF(AM25=100,51,RANK(AM25,$AM$4:$AM$49,1))</f>
        <v>2</v>
      </c>
      <c r="AO25" s="7">
        <f>VLOOKUP(AN25,Punktezuordnung!$A$2:$B$52,2,FALSE())</f>
        <v>49</v>
      </c>
      <c r="AP25" s="92">
        <v>100</v>
      </c>
      <c r="AQ25" s="38">
        <f>IF(AP25&gt;=100,51,RANK(AP25,$AP$4:$AP$49,1))</f>
        <v>51</v>
      </c>
      <c r="AR25" s="7">
        <f>VLOOKUP(AQ25,Punktezuordnung!$A$2:$B$52,2,FALSE())</f>
        <v>0</v>
      </c>
      <c r="AS25" s="37">
        <v>0</v>
      </c>
      <c r="AT25" s="38">
        <f>IF(AS25&lt;=0,51,RANK(AS25,$AS$4:$AS$49,0))</f>
        <v>51</v>
      </c>
      <c r="AU25" s="7">
        <f>VLOOKUP(AT25,Punktezuordnung!$A$2:$B$52,2,FALSE())</f>
        <v>0</v>
      </c>
      <c r="AV25" s="37">
        <v>100</v>
      </c>
      <c r="AW25" s="38">
        <f>IF(AV25&gt;=100,51,RANK(AV25,$AV$4:$AV$49,1))</f>
        <v>51</v>
      </c>
      <c r="AX25" s="7">
        <f>VLOOKUP(AW25,Punktezuordnung!$A$2:$B$52,2,FALSE())</f>
        <v>0</v>
      </c>
      <c r="AY25" s="35">
        <v>0</v>
      </c>
      <c r="AZ25" s="38">
        <f>IF(AY25&lt;=0,51,RANK(AY25,$AY$4:$AY$49,0))</f>
        <v>51</v>
      </c>
      <c r="BA25" s="40">
        <f>VLOOKUP(AZ25,Punktezuordnung!$A$2:$B$52,2,FALSE())</f>
        <v>0</v>
      </c>
    </row>
    <row r="26" spans="1:53" x14ac:dyDescent="0.25">
      <c r="A26" s="25" t="s">
        <v>300</v>
      </c>
      <c r="B26" s="25" t="s">
        <v>301</v>
      </c>
      <c r="C26" s="44" t="str">
        <f>A26&amp;" "&amp;B26</f>
        <v>Lene Patzelt</v>
      </c>
      <c r="D26" s="25" t="s">
        <v>78</v>
      </c>
      <c r="E26" s="25">
        <v>2013</v>
      </c>
      <c r="F26" s="25" t="s">
        <v>294</v>
      </c>
      <c r="G26" s="38">
        <f>IF(H26=0,"",RANK(H26,$H$4:$H$49,0))</f>
        <v>23</v>
      </c>
      <c r="H26" s="7">
        <f>SUM(LARGE(J26:T26,{1;2;3;4;5;6;7;8}))</f>
        <v>47</v>
      </c>
      <c r="I26" s="9">
        <f>COUNTIF(J26:T26,"&gt;0")</f>
        <v>1</v>
      </c>
      <c r="J26" s="6">
        <f>W26</f>
        <v>0</v>
      </c>
      <c r="K26" s="7">
        <f>Z26</f>
        <v>0</v>
      </c>
      <c r="L26" s="6">
        <f>AC26</f>
        <v>0</v>
      </c>
      <c r="M26" s="7">
        <f>AF26</f>
        <v>0</v>
      </c>
      <c r="N26" s="30">
        <f>AI26</f>
        <v>0</v>
      </c>
      <c r="O26" s="31">
        <f>AL26</f>
        <v>0</v>
      </c>
      <c r="P26" s="8">
        <f>AO26</f>
        <v>47</v>
      </c>
      <c r="Q26" s="6">
        <f>AR26</f>
        <v>0</v>
      </c>
      <c r="R26" s="7">
        <f>AU26</f>
        <v>0</v>
      </c>
      <c r="S26" s="6">
        <f>AX26</f>
        <v>0</v>
      </c>
      <c r="T26" s="7">
        <f>BA26</f>
        <v>0</v>
      </c>
      <c r="U26" s="32">
        <v>0</v>
      </c>
      <c r="V26" s="38">
        <f>IF(U26&lt;=0,51,RANK(U26,$U$4:$U$49,0))</f>
        <v>51</v>
      </c>
      <c r="W26" s="7">
        <f>VLOOKUP(V26,Punktezuordnung!$A$2:$B$52,2,FALSE())</f>
        <v>0</v>
      </c>
      <c r="X26" s="33">
        <v>0</v>
      </c>
      <c r="Y26" s="38">
        <f>IF(X26&lt;=0,51,RANK(X26,$X$4:$X$48,0))</f>
        <v>51</v>
      </c>
      <c r="Z26" s="7">
        <f>VLOOKUP(Y26,Punktezuordnung!$A$2:$B$52,2,FALSE())</f>
        <v>0</v>
      </c>
      <c r="AA26" s="34">
        <v>100</v>
      </c>
      <c r="AB26" s="38">
        <f>IF(AA26&gt;=100,51,RANK(AA26,$AA$4:$AA$49,1))</f>
        <v>51</v>
      </c>
      <c r="AC26" s="7">
        <f>VLOOKUP(AB26,Punktezuordnung!$A$2:$B$52,2,FALSE())</f>
        <v>0</v>
      </c>
      <c r="AD26" s="35">
        <v>0</v>
      </c>
      <c r="AE26" s="38">
        <f>IF(AD26&lt;=0,51,RANK(AD26,$AD$4:$AD$49,0))</f>
        <v>51</v>
      </c>
      <c r="AF26" s="7">
        <f>VLOOKUP(AE26,Punktezuordnung!$A$2:$B$52,2,FALSE())</f>
        <v>0</v>
      </c>
      <c r="AG26" s="36">
        <v>0</v>
      </c>
      <c r="AH26" s="38">
        <f>IF(AG26&lt;=0,51,RANK(AG26,$AG$4:$AG$49,0))</f>
        <v>51</v>
      </c>
      <c r="AI26" s="7">
        <f>VLOOKUP(AH26,Punktezuordnung!$A$2:$B$52,2,FALSE())</f>
        <v>0</v>
      </c>
      <c r="AJ26" s="36">
        <v>0</v>
      </c>
      <c r="AK26" s="38">
        <f>IF(AJ26&lt;=0,51,RANK(AJ26,$AJ$4:$AJ$49,0))</f>
        <v>51</v>
      </c>
      <c r="AL26" s="7">
        <f>VLOOKUP(AK26,Punktezuordnung!$A$2:$B$52,2,FALSE())</f>
        <v>0</v>
      </c>
      <c r="AM26" s="87">
        <f>VLOOKUP(C26,NIA_Cross!$C$2:$I$142,7,FALSE)</f>
        <v>0.31319444444444444</v>
      </c>
      <c r="AN26" s="26">
        <f>IF(AM26=100,51,RANK(AM26,$AM$4:$AM$49,1))</f>
        <v>4</v>
      </c>
      <c r="AO26" s="7">
        <f>VLOOKUP(AN26,Punktezuordnung!$A$2:$B$52,2,FALSE())</f>
        <v>47</v>
      </c>
      <c r="AP26" s="92">
        <v>100</v>
      </c>
      <c r="AQ26" s="38">
        <f>IF(AP26&gt;=100,51,RANK(AP26,$AP$4:$AP$49,1))</f>
        <v>51</v>
      </c>
      <c r="AR26" s="7">
        <f>VLOOKUP(AQ26,Punktezuordnung!$A$2:$B$52,2,FALSE())</f>
        <v>0</v>
      </c>
      <c r="AS26" s="37">
        <v>0</v>
      </c>
      <c r="AT26" s="38">
        <f>IF(AS26&lt;=0,51,RANK(AS26,$AS$4:$AS$49,0))</f>
        <v>51</v>
      </c>
      <c r="AU26" s="7">
        <f>VLOOKUP(AT26,Punktezuordnung!$A$2:$B$52,2,FALSE())</f>
        <v>0</v>
      </c>
      <c r="AV26" s="37">
        <v>100</v>
      </c>
      <c r="AW26" s="38">
        <f>IF(AV26&gt;=100,51,RANK(AV26,$AV$4:$AV$49,1))</f>
        <v>51</v>
      </c>
      <c r="AX26" s="7">
        <f>VLOOKUP(AW26,Punktezuordnung!$A$2:$B$52,2,FALSE())</f>
        <v>0</v>
      </c>
      <c r="AY26" s="35">
        <v>0</v>
      </c>
      <c r="AZ26" s="38">
        <f>IF(AY26&lt;=0,51,RANK(AY26,$AY$4:$AY$49,0))</f>
        <v>51</v>
      </c>
      <c r="BA26" s="40">
        <f>VLOOKUP(AZ26,Punktezuordnung!$A$2:$B$52,2,FALSE())</f>
        <v>0</v>
      </c>
    </row>
    <row r="27" spans="1:53" x14ac:dyDescent="0.25">
      <c r="A27" s="25"/>
      <c r="B27" s="25"/>
      <c r="C27" s="44" t="str">
        <f>A27&amp;" "&amp;B27</f>
        <v xml:space="preserve"> </v>
      </c>
      <c r="D27" s="25"/>
      <c r="E27" s="25"/>
      <c r="F27" s="25"/>
      <c r="G27" s="38" t="str">
        <f>IF(H27=0,"",RANK(H27,$H$4:$H$49,0))</f>
        <v/>
      </c>
      <c r="H27" s="7">
        <f>SUM(LARGE(J27:T27,{1;2;3;4;5;6;7;8}))</f>
        <v>0</v>
      </c>
      <c r="I27" s="9">
        <f>COUNTIF(J27:T27,"&gt;0")</f>
        <v>0</v>
      </c>
      <c r="J27" s="6">
        <f>W27</f>
        <v>0</v>
      </c>
      <c r="K27" s="7">
        <f>Z27</f>
        <v>0</v>
      </c>
      <c r="L27" s="6">
        <f>AC27</f>
        <v>0</v>
      </c>
      <c r="M27" s="7">
        <f>AF27</f>
        <v>0</v>
      </c>
      <c r="N27" s="30">
        <f>AI27</f>
        <v>0</v>
      </c>
      <c r="O27" s="31">
        <f>AL27</f>
        <v>0</v>
      </c>
      <c r="P27" s="8">
        <f>AO27</f>
        <v>0</v>
      </c>
      <c r="Q27" s="6">
        <f>AR27</f>
        <v>0</v>
      </c>
      <c r="R27" s="7">
        <f>AU27</f>
        <v>0</v>
      </c>
      <c r="S27" s="6">
        <f>AX27</f>
        <v>0</v>
      </c>
      <c r="T27" s="7">
        <f>BA27</f>
        <v>0</v>
      </c>
      <c r="U27" s="32">
        <v>0</v>
      </c>
      <c r="V27" s="38">
        <f>IF(U27&lt;=0,51,RANK(U27,$U$4:$U$49,0))</f>
        <v>51</v>
      </c>
      <c r="W27" s="7">
        <f>VLOOKUP(V27,Punktezuordnung!$A$2:$B$52,2,FALSE())</f>
        <v>0</v>
      </c>
      <c r="X27" s="33">
        <v>0</v>
      </c>
      <c r="Y27" s="38">
        <f>IF(X27&lt;=0,51,RANK(X27,$X$4:$X$48,0))</f>
        <v>51</v>
      </c>
      <c r="Z27" s="7">
        <f>VLOOKUP(Y27,Punktezuordnung!$A$2:$B$52,2,FALSE())</f>
        <v>0</v>
      </c>
      <c r="AA27" s="34">
        <v>100</v>
      </c>
      <c r="AB27" s="38">
        <f>IF(AA27&gt;=100,51,RANK(AA27,$AA$4:$AA$49,1))</f>
        <v>51</v>
      </c>
      <c r="AC27" s="7">
        <f>VLOOKUP(AB27,Punktezuordnung!$A$2:$B$52,2,FALSE())</f>
        <v>0</v>
      </c>
      <c r="AD27" s="35">
        <v>0</v>
      </c>
      <c r="AE27" s="38">
        <f>IF(AD27&lt;=0,51,RANK(AD27,$AD$4:$AD$49,0))</f>
        <v>51</v>
      </c>
      <c r="AF27" s="7">
        <f>VLOOKUP(AE27,Punktezuordnung!$A$2:$B$52,2,FALSE())</f>
        <v>0</v>
      </c>
      <c r="AG27" s="36">
        <v>0</v>
      </c>
      <c r="AH27" s="38">
        <f>IF(AG27&lt;=0,51,RANK(AG27,$AG$4:$AG$49,0))</f>
        <v>51</v>
      </c>
      <c r="AI27" s="7">
        <f>VLOOKUP(AH27,Punktezuordnung!$A$2:$B$52,2,FALSE())</f>
        <v>0</v>
      </c>
      <c r="AJ27" s="36">
        <v>0</v>
      </c>
      <c r="AK27" s="38">
        <f>IF(AJ27&lt;=0,51,RANK(AJ27,$AJ$4:$AJ$49,0))</f>
        <v>51</v>
      </c>
      <c r="AL27" s="7">
        <f>VLOOKUP(AK27,Punktezuordnung!$A$2:$B$52,2,FALSE())</f>
        <v>0</v>
      </c>
      <c r="AM27" s="90">
        <v>100</v>
      </c>
      <c r="AN27" s="26">
        <f>IF(AM27=100,51,RANK(AM27,$AM$4:$AM$49,1))</f>
        <v>51</v>
      </c>
      <c r="AO27" s="7">
        <f>VLOOKUP(AN27,Punktezuordnung!$A$2:$B$52,2,FALSE())</f>
        <v>0</v>
      </c>
      <c r="AP27" s="92">
        <v>100</v>
      </c>
      <c r="AQ27" s="38">
        <f>IF(AP27&gt;=100,51,RANK(AP27,$AP$4:$AP$49,1))</f>
        <v>51</v>
      </c>
      <c r="AR27" s="7">
        <f>VLOOKUP(AQ27,Punktezuordnung!$A$2:$B$52,2,FALSE())</f>
        <v>0</v>
      </c>
      <c r="AS27" s="37">
        <v>0</v>
      </c>
      <c r="AT27" s="38">
        <f>IF(AS27&lt;=0,51,RANK(AS27,$AS$4:$AS$49,0))</f>
        <v>51</v>
      </c>
      <c r="AU27" s="7">
        <f>VLOOKUP(AT27,Punktezuordnung!$A$2:$B$52,2,FALSE())</f>
        <v>0</v>
      </c>
      <c r="AV27" s="37">
        <v>100</v>
      </c>
      <c r="AW27" s="38">
        <f>IF(AV27&gt;=100,51,RANK(AV27,$AV$4:$AV$49,1))</f>
        <v>51</v>
      </c>
      <c r="AX27" s="7">
        <f>VLOOKUP(AW27,Punktezuordnung!$A$2:$B$52,2,FALSE())</f>
        <v>0</v>
      </c>
      <c r="AY27" s="35">
        <v>0</v>
      </c>
      <c r="AZ27" s="38">
        <f>IF(AY27&lt;=0,51,RANK(AY27,$AY$4:$AY$49,0))</f>
        <v>51</v>
      </c>
      <c r="BA27" s="40">
        <f>VLOOKUP(AZ27,Punktezuordnung!$A$2:$B$52,2,FALSE())</f>
        <v>0</v>
      </c>
    </row>
    <row r="28" spans="1:53" x14ac:dyDescent="0.25">
      <c r="A28" s="25"/>
      <c r="B28" s="25"/>
      <c r="C28" s="44" t="str">
        <f t="shared" ref="C28:C32" si="0">A28&amp;" "&amp;B28</f>
        <v xml:space="preserve"> </v>
      </c>
      <c r="D28" s="25"/>
      <c r="E28" s="25"/>
      <c r="F28" s="25"/>
      <c r="G28" s="38" t="str">
        <f t="shared" ref="G28:G32" si="1">IF(H28=0,"",RANK(H28,$H$4:$H$49,0))</f>
        <v/>
      </c>
      <c r="H28" s="7">
        <f>SUM(LARGE(J28:T28,{1;2;3;4;5;6;7;8}))</f>
        <v>0</v>
      </c>
      <c r="I28" s="9">
        <f t="shared" ref="I28:I32" si="2">COUNTIF(J28:T28,"&gt;0")</f>
        <v>0</v>
      </c>
      <c r="J28" s="6">
        <f t="shared" ref="J28:J32" si="3">W28</f>
        <v>0</v>
      </c>
      <c r="K28" s="7">
        <f t="shared" ref="K28:K32" si="4">Z28</f>
        <v>0</v>
      </c>
      <c r="L28" s="6">
        <f t="shared" ref="L28:L32" si="5">AC28</f>
        <v>0</v>
      </c>
      <c r="M28" s="7">
        <f t="shared" ref="M28:M32" si="6">AF28</f>
        <v>0</v>
      </c>
      <c r="N28" s="30">
        <f t="shared" ref="N28:N32" si="7">AI28</f>
        <v>0</v>
      </c>
      <c r="O28" s="31">
        <f t="shared" ref="O28:O32" si="8">AL28</f>
        <v>0</v>
      </c>
      <c r="P28" s="8">
        <f t="shared" ref="P28:P32" si="9">AO28</f>
        <v>0</v>
      </c>
      <c r="Q28" s="6">
        <f t="shared" ref="Q28:Q32" si="10">AR28</f>
        <v>0</v>
      </c>
      <c r="R28" s="7">
        <f t="shared" ref="R28:R32" si="11">AU28</f>
        <v>0</v>
      </c>
      <c r="S28" s="6">
        <f t="shared" ref="S28:S32" si="12">AX28</f>
        <v>0</v>
      </c>
      <c r="T28" s="7">
        <f t="shared" ref="T28:T32" si="13">BA28</f>
        <v>0</v>
      </c>
      <c r="U28" s="32">
        <v>0</v>
      </c>
      <c r="V28" s="38">
        <f t="shared" ref="V28:V32" si="14">IF(U28&lt;=0,51,RANK(U28,$U$4:$U$49,0))</f>
        <v>51</v>
      </c>
      <c r="W28" s="7">
        <f>VLOOKUP(V28,Punktezuordnung!$A$2:$B$52,2,FALSE())</f>
        <v>0</v>
      </c>
      <c r="X28" s="33">
        <v>0</v>
      </c>
      <c r="Y28" s="38">
        <f t="shared" ref="Y28:Y32" si="15">IF(X28&lt;=0,51,RANK(X28,$X$4:$X$48,0))</f>
        <v>51</v>
      </c>
      <c r="Z28" s="7">
        <f>VLOOKUP(Y28,Punktezuordnung!$A$2:$B$52,2,FALSE())</f>
        <v>0</v>
      </c>
      <c r="AA28" s="34">
        <v>100</v>
      </c>
      <c r="AB28" s="38">
        <f t="shared" ref="AB28:AB32" si="16">IF(AA28&gt;=100,51,RANK(AA28,$AA$4:$AA$49,1))</f>
        <v>51</v>
      </c>
      <c r="AC28" s="7">
        <f>VLOOKUP(AB28,Punktezuordnung!$A$2:$B$52,2,FALSE())</f>
        <v>0</v>
      </c>
      <c r="AD28" s="35">
        <v>0</v>
      </c>
      <c r="AE28" s="38">
        <f t="shared" ref="AE28:AE32" si="17">IF(AD28&lt;=0,51,RANK(AD28,$AD$4:$AD$49,0))</f>
        <v>51</v>
      </c>
      <c r="AF28" s="7">
        <f>VLOOKUP(AE28,Punktezuordnung!$A$2:$B$52,2,FALSE())</f>
        <v>0</v>
      </c>
      <c r="AG28" s="36">
        <v>0</v>
      </c>
      <c r="AH28" s="38">
        <f t="shared" ref="AH28:AH32" si="18">IF(AG28&lt;=0,51,RANK(AG28,$AG$4:$AG$49,0))</f>
        <v>51</v>
      </c>
      <c r="AI28" s="7">
        <f>VLOOKUP(AH28,Punktezuordnung!$A$2:$B$52,2,FALSE())</f>
        <v>0</v>
      </c>
      <c r="AJ28" s="36">
        <v>0</v>
      </c>
      <c r="AK28" s="38">
        <f t="shared" ref="AK28:AK32" si="19">IF(AJ28&lt;=0,51,RANK(AJ28,$AJ$4:$AJ$49,0))</f>
        <v>51</v>
      </c>
      <c r="AL28" s="7">
        <f>VLOOKUP(AK28,Punktezuordnung!$A$2:$B$52,2,FALSE())</f>
        <v>0</v>
      </c>
      <c r="AM28" s="90">
        <v>100</v>
      </c>
      <c r="AN28" s="26">
        <f t="shared" ref="AN28:AN32" si="20">IF(AM28=100,51,RANK(AM28,$AM$4:$AM$49,1))</f>
        <v>51</v>
      </c>
      <c r="AO28" s="7">
        <f>VLOOKUP(AN28,Punktezuordnung!$A$2:$B$52,2,FALSE())</f>
        <v>0</v>
      </c>
      <c r="AP28" s="92">
        <v>100</v>
      </c>
      <c r="AQ28" s="38">
        <f t="shared" ref="AQ28:AQ32" si="21">IF(AP28&gt;=100,51,RANK(AP28,$AP$4:$AP$49,1))</f>
        <v>51</v>
      </c>
      <c r="AR28" s="7">
        <f>VLOOKUP(AQ28,Punktezuordnung!$A$2:$B$52,2,FALSE())</f>
        <v>0</v>
      </c>
      <c r="AS28" s="37">
        <v>0</v>
      </c>
      <c r="AT28" s="38">
        <f t="shared" ref="AT28:AT32" si="22">IF(AS28&lt;=0,51,RANK(AS28,$AS$4:$AS$49,0))</f>
        <v>51</v>
      </c>
      <c r="AU28" s="7">
        <f>VLOOKUP(AT28,Punktezuordnung!$A$2:$B$52,2,FALSE())</f>
        <v>0</v>
      </c>
      <c r="AV28" s="37">
        <v>100</v>
      </c>
      <c r="AW28" s="38">
        <f t="shared" ref="AW28:AW32" si="23">IF(AV28&gt;=100,51,RANK(AV28,$AV$4:$AV$49,1))</f>
        <v>51</v>
      </c>
      <c r="AX28" s="7">
        <f>VLOOKUP(AW28,Punktezuordnung!$A$2:$B$52,2,FALSE())</f>
        <v>0</v>
      </c>
      <c r="AY28" s="35">
        <v>0</v>
      </c>
      <c r="AZ28" s="38">
        <f t="shared" ref="AZ28:AZ32" si="24">IF(AY28&lt;=0,51,RANK(AY28,$AY$4:$AY$49,0))</f>
        <v>51</v>
      </c>
      <c r="BA28" s="40">
        <f>VLOOKUP(AZ28,Punktezuordnung!$A$2:$B$52,2,FALSE())</f>
        <v>0</v>
      </c>
    </row>
    <row r="29" spans="1:53" x14ac:dyDescent="0.25">
      <c r="A29" s="25"/>
      <c r="B29" s="25"/>
      <c r="C29" s="44" t="str">
        <f t="shared" si="0"/>
        <v xml:space="preserve"> </v>
      </c>
      <c r="D29" s="25"/>
      <c r="E29" s="25"/>
      <c r="F29" s="25"/>
      <c r="G29" s="38" t="str">
        <f t="shared" si="1"/>
        <v/>
      </c>
      <c r="H29" s="7">
        <f>SUM(LARGE(J29:T29,{1;2;3;4;5;6;7;8}))</f>
        <v>0</v>
      </c>
      <c r="I29" s="9">
        <f t="shared" si="2"/>
        <v>0</v>
      </c>
      <c r="J29" s="6">
        <f t="shared" si="3"/>
        <v>0</v>
      </c>
      <c r="K29" s="7">
        <f t="shared" si="4"/>
        <v>0</v>
      </c>
      <c r="L29" s="6">
        <f t="shared" si="5"/>
        <v>0</v>
      </c>
      <c r="M29" s="7">
        <f t="shared" si="6"/>
        <v>0</v>
      </c>
      <c r="N29" s="30">
        <f t="shared" si="7"/>
        <v>0</v>
      </c>
      <c r="O29" s="31">
        <f t="shared" si="8"/>
        <v>0</v>
      </c>
      <c r="P29" s="8">
        <f t="shared" si="9"/>
        <v>0</v>
      </c>
      <c r="Q29" s="6">
        <f t="shared" si="10"/>
        <v>0</v>
      </c>
      <c r="R29" s="7">
        <f t="shared" si="11"/>
        <v>0</v>
      </c>
      <c r="S29" s="6">
        <f t="shared" si="12"/>
        <v>0</v>
      </c>
      <c r="T29" s="7">
        <f t="shared" si="13"/>
        <v>0</v>
      </c>
      <c r="U29" s="32">
        <v>0</v>
      </c>
      <c r="V29" s="38">
        <f t="shared" si="14"/>
        <v>51</v>
      </c>
      <c r="W29" s="7">
        <f>VLOOKUP(V29,Punktezuordnung!$A$2:$B$52,2,FALSE())</f>
        <v>0</v>
      </c>
      <c r="X29" s="33">
        <v>0</v>
      </c>
      <c r="Y29" s="38">
        <f t="shared" si="15"/>
        <v>51</v>
      </c>
      <c r="Z29" s="7">
        <f>VLOOKUP(Y29,Punktezuordnung!$A$2:$B$52,2,FALSE())</f>
        <v>0</v>
      </c>
      <c r="AA29" s="34">
        <v>100</v>
      </c>
      <c r="AB29" s="38">
        <f t="shared" si="16"/>
        <v>51</v>
      </c>
      <c r="AC29" s="7">
        <f>VLOOKUP(AB29,Punktezuordnung!$A$2:$B$52,2,FALSE())</f>
        <v>0</v>
      </c>
      <c r="AD29" s="35">
        <v>0</v>
      </c>
      <c r="AE29" s="38">
        <f t="shared" si="17"/>
        <v>51</v>
      </c>
      <c r="AF29" s="7">
        <f>VLOOKUP(AE29,Punktezuordnung!$A$2:$B$52,2,FALSE())</f>
        <v>0</v>
      </c>
      <c r="AG29" s="36">
        <v>0</v>
      </c>
      <c r="AH29" s="38">
        <f t="shared" si="18"/>
        <v>51</v>
      </c>
      <c r="AI29" s="7">
        <f>VLOOKUP(AH29,Punktezuordnung!$A$2:$B$52,2,FALSE())</f>
        <v>0</v>
      </c>
      <c r="AJ29" s="36">
        <v>0</v>
      </c>
      <c r="AK29" s="38">
        <f t="shared" si="19"/>
        <v>51</v>
      </c>
      <c r="AL29" s="7">
        <f>VLOOKUP(AK29,Punktezuordnung!$A$2:$B$52,2,FALSE())</f>
        <v>0</v>
      </c>
      <c r="AM29" s="90">
        <v>100</v>
      </c>
      <c r="AN29" s="26">
        <f t="shared" si="20"/>
        <v>51</v>
      </c>
      <c r="AO29" s="7">
        <f>VLOOKUP(AN29,Punktezuordnung!$A$2:$B$52,2,FALSE())</f>
        <v>0</v>
      </c>
      <c r="AP29" s="92">
        <v>100</v>
      </c>
      <c r="AQ29" s="38">
        <f t="shared" si="21"/>
        <v>51</v>
      </c>
      <c r="AR29" s="7">
        <f>VLOOKUP(AQ29,Punktezuordnung!$A$2:$B$52,2,FALSE())</f>
        <v>0</v>
      </c>
      <c r="AS29" s="37">
        <v>0</v>
      </c>
      <c r="AT29" s="38">
        <f t="shared" si="22"/>
        <v>51</v>
      </c>
      <c r="AU29" s="7">
        <f>VLOOKUP(AT29,Punktezuordnung!$A$2:$B$52,2,FALSE())</f>
        <v>0</v>
      </c>
      <c r="AV29" s="37">
        <v>100</v>
      </c>
      <c r="AW29" s="38">
        <f t="shared" si="23"/>
        <v>51</v>
      </c>
      <c r="AX29" s="7">
        <f>VLOOKUP(AW29,Punktezuordnung!$A$2:$B$52,2,FALSE())</f>
        <v>0</v>
      </c>
      <c r="AY29" s="35">
        <v>0</v>
      </c>
      <c r="AZ29" s="38">
        <f t="shared" si="24"/>
        <v>51</v>
      </c>
      <c r="BA29" s="40">
        <f>VLOOKUP(AZ29,Punktezuordnung!$A$2:$B$52,2,FALSE())</f>
        <v>0</v>
      </c>
    </row>
    <row r="30" spans="1:53" x14ac:dyDescent="0.25">
      <c r="A30" s="25"/>
      <c r="B30" s="25"/>
      <c r="C30" s="44" t="str">
        <f t="shared" si="0"/>
        <v xml:space="preserve"> </v>
      </c>
      <c r="D30" s="25"/>
      <c r="E30" s="25"/>
      <c r="F30" s="25"/>
      <c r="G30" s="38" t="str">
        <f t="shared" si="1"/>
        <v/>
      </c>
      <c r="H30" s="7">
        <f>SUM(LARGE(J30:T30,{1;2;3;4;5;6;7;8}))</f>
        <v>0</v>
      </c>
      <c r="I30" s="9">
        <f t="shared" si="2"/>
        <v>0</v>
      </c>
      <c r="J30" s="6">
        <f t="shared" si="3"/>
        <v>0</v>
      </c>
      <c r="K30" s="7">
        <f t="shared" si="4"/>
        <v>0</v>
      </c>
      <c r="L30" s="6">
        <f t="shared" si="5"/>
        <v>0</v>
      </c>
      <c r="M30" s="7">
        <f t="shared" si="6"/>
        <v>0</v>
      </c>
      <c r="N30" s="30">
        <f t="shared" si="7"/>
        <v>0</v>
      </c>
      <c r="O30" s="31">
        <f t="shared" si="8"/>
        <v>0</v>
      </c>
      <c r="P30" s="8">
        <f t="shared" si="9"/>
        <v>0</v>
      </c>
      <c r="Q30" s="6">
        <f t="shared" si="10"/>
        <v>0</v>
      </c>
      <c r="R30" s="7">
        <f t="shared" si="11"/>
        <v>0</v>
      </c>
      <c r="S30" s="6">
        <f t="shared" si="12"/>
        <v>0</v>
      </c>
      <c r="T30" s="7">
        <f t="shared" si="13"/>
        <v>0</v>
      </c>
      <c r="U30" s="32">
        <v>0</v>
      </c>
      <c r="V30" s="38">
        <f t="shared" si="14"/>
        <v>51</v>
      </c>
      <c r="W30" s="7">
        <f>VLOOKUP(V30,Punktezuordnung!$A$2:$B$52,2,FALSE())</f>
        <v>0</v>
      </c>
      <c r="X30" s="33">
        <v>0</v>
      </c>
      <c r="Y30" s="38">
        <f t="shared" si="15"/>
        <v>51</v>
      </c>
      <c r="Z30" s="7">
        <f>VLOOKUP(Y30,Punktezuordnung!$A$2:$B$52,2,FALSE())</f>
        <v>0</v>
      </c>
      <c r="AA30" s="34">
        <v>100</v>
      </c>
      <c r="AB30" s="38">
        <f t="shared" si="16"/>
        <v>51</v>
      </c>
      <c r="AC30" s="7">
        <f>VLOOKUP(AB30,Punktezuordnung!$A$2:$B$52,2,FALSE())</f>
        <v>0</v>
      </c>
      <c r="AD30" s="35">
        <v>0</v>
      </c>
      <c r="AE30" s="38">
        <f t="shared" si="17"/>
        <v>51</v>
      </c>
      <c r="AF30" s="7">
        <f>VLOOKUP(AE30,Punktezuordnung!$A$2:$B$52,2,FALSE())</f>
        <v>0</v>
      </c>
      <c r="AG30" s="36">
        <v>0</v>
      </c>
      <c r="AH30" s="38">
        <f t="shared" si="18"/>
        <v>51</v>
      </c>
      <c r="AI30" s="7">
        <f>VLOOKUP(AH30,Punktezuordnung!$A$2:$B$52,2,FALSE())</f>
        <v>0</v>
      </c>
      <c r="AJ30" s="36">
        <v>0</v>
      </c>
      <c r="AK30" s="38">
        <f t="shared" si="19"/>
        <v>51</v>
      </c>
      <c r="AL30" s="7">
        <f>VLOOKUP(AK30,Punktezuordnung!$A$2:$B$52,2,FALSE())</f>
        <v>0</v>
      </c>
      <c r="AM30" s="90">
        <v>100</v>
      </c>
      <c r="AN30" s="26">
        <f t="shared" si="20"/>
        <v>51</v>
      </c>
      <c r="AO30" s="7">
        <f>VLOOKUP(AN30,Punktezuordnung!$A$2:$B$52,2,FALSE())</f>
        <v>0</v>
      </c>
      <c r="AP30" s="92">
        <v>100</v>
      </c>
      <c r="AQ30" s="38">
        <f t="shared" si="21"/>
        <v>51</v>
      </c>
      <c r="AR30" s="7">
        <f>VLOOKUP(AQ30,Punktezuordnung!$A$2:$B$52,2,FALSE())</f>
        <v>0</v>
      </c>
      <c r="AS30" s="37">
        <v>0</v>
      </c>
      <c r="AT30" s="38">
        <f t="shared" si="22"/>
        <v>51</v>
      </c>
      <c r="AU30" s="7">
        <f>VLOOKUP(AT30,Punktezuordnung!$A$2:$B$52,2,FALSE())</f>
        <v>0</v>
      </c>
      <c r="AV30" s="37">
        <v>100</v>
      </c>
      <c r="AW30" s="38">
        <f t="shared" si="23"/>
        <v>51</v>
      </c>
      <c r="AX30" s="7">
        <f>VLOOKUP(AW30,Punktezuordnung!$A$2:$B$52,2,FALSE())</f>
        <v>0</v>
      </c>
      <c r="AY30" s="35">
        <v>0</v>
      </c>
      <c r="AZ30" s="38">
        <f t="shared" si="24"/>
        <v>51</v>
      </c>
      <c r="BA30" s="40">
        <f>VLOOKUP(AZ30,Punktezuordnung!$A$2:$B$52,2,FALSE())</f>
        <v>0</v>
      </c>
    </row>
    <row r="31" spans="1:53" x14ac:dyDescent="0.25">
      <c r="A31" s="25"/>
      <c r="B31" s="25"/>
      <c r="C31" s="44" t="str">
        <f t="shared" si="0"/>
        <v xml:space="preserve"> </v>
      </c>
      <c r="D31" s="25"/>
      <c r="E31" s="25"/>
      <c r="F31" s="25"/>
      <c r="G31" s="38" t="str">
        <f t="shared" si="1"/>
        <v/>
      </c>
      <c r="H31" s="7">
        <f>SUM(LARGE(J31:T31,{1;2;3;4;5;6;7;8}))</f>
        <v>0</v>
      </c>
      <c r="I31" s="9">
        <f t="shared" si="2"/>
        <v>0</v>
      </c>
      <c r="J31" s="6">
        <f t="shared" si="3"/>
        <v>0</v>
      </c>
      <c r="K31" s="7">
        <f t="shared" si="4"/>
        <v>0</v>
      </c>
      <c r="L31" s="6">
        <f t="shared" si="5"/>
        <v>0</v>
      </c>
      <c r="M31" s="7">
        <f t="shared" si="6"/>
        <v>0</v>
      </c>
      <c r="N31" s="30">
        <f t="shared" si="7"/>
        <v>0</v>
      </c>
      <c r="O31" s="31">
        <f t="shared" si="8"/>
        <v>0</v>
      </c>
      <c r="P31" s="8">
        <f t="shared" si="9"/>
        <v>0</v>
      </c>
      <c r="Q31" s="6">
        <f t="shared" si="10"/>
        <v>0</v>
      </c>
      <c r="R31" s="7">
        <f t="shared" si="11"/>
        <v>0</v>
      </c>
      <c r="S31" s="6">
        <f t="shared" si="12"/>
        <v>0</v>
      </c>
      <c r="T31" s="7">
        <f t="shared" si="13"/>
        <v>0</v>
      </c>
      <c r="U31" s="32">
        <v>0</v>
      </c>
      <c r="V31" s="38">
        <f t="shared" si="14"/>
        <v>51</v>
      </c>
      <c r="W31" s="7">
        <f>VLOOKUP(V31,Punktezuordnung!$A$2:$B$52,2,FALSE())</f>
        <v>0</v>
      </c>
      <c r="X31" s="33">
        <v>0</v>
      </c>
      <c r="Y31" s="38">
        <f t="shared" si="15"/>
        <v>51</v>
      </c>
      <c r="Z31" s="7">
        <f>VLOOKUP(Y31,Punktezuordnung!$A$2:$B$52,2,FALSE())</f>
        <v>0</v>
      </c>
      <c r="AA31" s="34">
        <v>100</v>
      </c>
      <c r="AB31" s="38">
        <f t="shared" si="16"/>
        <v>51</v>
      </c>
      <c r="AC31" s="7">
        <f>VLOOKUP(AB31,Punktezuordnung!$A$2:$B$52,2,FALSE())</f>
        <v>0</v>
      </c>
      <c r="AD31" s="35">
        <v>0</v>
      </c>
      <c r="AE31" s="38">
        <f t="shared" si="17"/>
        <v>51</v>
      </c>
      <c r="AF31" s="7">
        <f>VLOOKUP(AE31,Punktezuordnung!$A$2:$B$52,2,FALSE())</f>
        <v>0</v>
      </c>
      <c r="AG31" s="36">
        <v>0</v>
      </c>
      <c r="AH31" s="38">
        <f t="shared" si="18"/>
        <v>51</v>
      </c>
      <c r="AI31" s="7">
        <f>VLOOKUP(AH31,Punktezuordnung!$A$2:$B$52,2,FALSE())</f>
        <v>0</v>
      </c>
      <c r="AJ31" s="36">
        <v>0</v>
      </c>
      <c r="AK31" s="38">
        <f t="shared" si="19"/>
        <v>51</v>
      </c>
      <c r="AL31" s="7">
        <f>VLOOKUP(AK31,Punktezuordnung!$A$2:$B$52,2,FALSE())</f>
        <v>0</v>
      </c>
      <c r="AM31" s="90">
        <v>100</v>
      </c>
      <c r="AN31" s="26">
        <f t="shared" si="20"/>
        <v>51</v>
      </c>
      <c r="AO31" s="7">
        <f>VLOOKUP(AN31,Punktezuordnung!$A$2:$B$52,2,FALSE())</f>
        <v>0</v>
      </c>
      <c r="AP31" s="92">
        <v>100</v>
      </c>
      <c r="AQ31" s="38">
        <f t="shared" si="21"/>
        <v>51</v>
      </c>
      <c r="AR31" s="7">
        <f>VLOOKUP(AQ31,Punktezuordnung!$A$2:$B$52,2,FALSE())</f>
        <v>0</v>
      </c>
      <c r="AS31" s="37">
        <v>0</v>
      </c>
      <c r="AT31" s="38">
        <f t="shared" si="22"/>
        <v>51</v>
      </c>
      <c r="AU31" s="7">
        <f>VLOOKUP(AT31,Punktezuordnung!$A$2:$B$52,2,FALSE())</f>
        <v>0</v>
      </c>
      <c r="AV31" s="37">
        <v>100</v>
      </c>
      <c r="AW31" s="38">
        <f t="shared" si="23"/>
        <v>51</v>
      </c>
      <c r="AX31" s="7">
        <f>VLOOKUP(AW31,Punktezuordnung!$A$2:$B$52,2,FALSE())</f>
        <v>0</v>
      </c>
      <c r="AY31" s="35">
        <v>0</v>
      </c>
      <c r="AZ31" s="38">
        <f t="shared" si="24"/>
        <v>51</v>
      </c>
      <c r="BA31" s="40">
        <f>VLOOKUP(AZ31,Punktezuordnung!$A$2:$B$52,2,FALSE())</f>
        <v>0</v>
      </c>
    </row>
    <row r="32" spans="1:53" x14ac:dyDescent="0.25">
      <c r="A32" s="25"/>
      <c r="B32" s="25"/>
      <c r="C32" s="44" t="str">
        <f t="shared" si="0"/>
        <v xml:space="preserve"> </v>
      </c>
      <c r="D32" s="25"/>
      <c r="E32" s="25"/>
      <c r="F32" s="25"/>
      <c r="G32" s="38" t="str">
        <f t="shared" si="1"/>
        <v/>
      </c>
      <c r="H32" s="7">
        <f>SUM(LARGE(J32:T32,{1;2;3;4;5;6;7;8}))</f>
        <v>0</v>
      </c>
      <c r="I32" s="9">
        <f t="shared" si="2"/>
        <v>0</v>
      </c>
      <c r="J32" s="6">
        <f t="shared" si="3"/>
        <v>0</v>
      </c>
      <c r="K32" s="7">
        <f t="shared" si="4"/>
        <v>0</v>
      </c>
      <c r="L32" s="6">
        <f t="shared" si="5"/>
        <v>0</v>
      </c>
      <c r="M32" s="7">
        <f t="shared" si="6"/>
        <v>0</v>
      </c>
      <c r="N32" s="30">
        <f t="shared" si="7"/>
        <v>0</v>
      </c>
      <c r="O32" s="31">
        <f t="shared" si="8"/>
        <v>0</v>
      </c>
      <c r="P32" s="8">
        <f t="shared" si="9"/>
        <v>0</v>
      </c>
      <c r="Q32" s="6">
        <f t="shared" si="10"/>
        <v>0</v>
      </c>
      <c r="R32" s="7">
        <f t="shared" si="11"/>
        <v>0</v>
      </c>
      <c r="S32" s="6">
        <f t="shared" si="12"/>
        <v>0</v>
      </c>
      <c r="T32" s="7">
        <f t="shared" si="13"/>
        <v>0</v>
      </c>
      <c r="U32" s="32">
        <v>0</v>
      </c>
      <c r="V32" s="38">
        <f t="shared" si="14"/>
        <v>51</v>
      </c>
      <c r="W32" s="7">
        <f>VLOOKUP(V32,Punktezuordnung!$A$2:$B$52,2,FALSE())</f>
        <v>0</v>
      </c>
      <c r="X32" s="33">
        <v>0</v>
      </c>
      <c r="Y32" s="38">
        <f t="shared" si="15"/>
        <v>51</v>
      </c>
      <c r="Z32" s="7">
        <f>VLOOKUP(Y32,Punktezuordnung!$A$2:$B$52,2,FALSE())</f>
        <v>0</v>
      </c>
      <c r="AA32" s="34">
        <v>100</v>
      </c>
      <c r="AB32" s="38">
        <f t="shared" si="16"/>
        <v>51</v>
      </c>
      <c r="AC32" s="7">
        <f>VLOOKUP(AB32,Punktezuordnung!$A$2:$B$52,2,FALSE())</f>
        <v>0</v>
      </c>
      <c r="AD32" s="35">
        <v>0</v>
      </c>
      <c r="AE32" s="38">
        <f t="shared" si="17"/>
        <v>51</v>
      </c>
      <c r="AF32" s="7">
        <f>VLOOKUP(AE32,Punktezuordnung!$A$2:$B$52,2,FALSE())</f>
        <v>0</v>
      </c>
      <c r="AG32" s="36">
        <v>0</v>
      </c>
      <c r="AH32" s="38">
        <f t="shared" si="18"/>
        <v>51</v>
      </c>
      <c r="AI32" s="7">
        <f>VLOOKUP(AH32,Punktezuordnung!$A$2:$B$52,2,FALSE())</f>
        <v>0</v>
      </c>
      <c r="AJ32" s="36">
        <v>0</v>
      </c>
      <c r="AK32" s="38">
        <f t="shared" si="19"/>
        <v>51</v>
      </c>
      <c r="AL32" s="7">
        <f>VLOOKUP(AK32,Punktezuordnung!$A$2:$B$52,2,FALSE())</f>
        <v>0</v>
      </c>
      <c r="AM32" s="90">
        <v>100</v>
      </c>
      <c r="AN32" s="26">
        <f t="shared" si="20"/>
        <v>51</v>
      </c>
      <c r="AO32" s="7">
        <f>VLOOKUP(AN32,Punktezuordnung!$A$2:$B$52,2,FALSE())</f>
        <v>0</v>
      </c>
      <c r="AP32" s="92">
        <v>100</v>
      </c>
      <c r="AQ32" s="38">
        <f t="shared" si="21"/>
        <v>51</v>
      </c>
      <c r="AR32" s="7">
        <f>VLOOKUP(AQ32,Punktezuordnung!$A$2:$B$52,2,FALSE())</f>
        <v>0</v>
      </c>
      <c r="AS32" s="37">
        <v>0</v>
      </c>
      <c r="AT32" s="38">
        <f t="shared" si="22"/>
        <v>51</v>
      </c>
      <c r="AU32" s="7">
        <f>VLOOKUP(AT32,Punktezuordnung!$A$2:$B$52,2,FALSE())</f>
        <v>0</v>
      </c>
      <c r="AV32" s="37">
        <v>100</v>
      </c>
      <c r="AW32" s="38">
        <f t="shared" si="23"/>
        <v>51</v>
      </c>
      <c r="AX32" s="7">
        <f>VLOOKUP(AW32,Punktezuordnung!$A$2:$B$52,2,FALSE())</f>
        <v>0</v>
      </c>
      <c r="AY32" s="35">
        <v>0</v>
      </c>
      <c r="AZ32" s="38">
        <f t="shared" si="24"/>
        <v>51</v>
      </c>
      <c r="BA32" s="40">
        <f>VLOOKUP(AZ32,Punktezuordnung!$A$2:$B$52,2,FALSE())</f>
        <v>0</v>
      </c>
    </row>
    <row r="33" spans="24:49" x14ac:dyDescent="0.25">
      <c r="X33" s="41"/>
      <c r="AW33" s="42"/>
    </row>
  </sheetData>
  <sheetProtection sheet="1" objects="1" scenarios="1"/>
  <sortState ref="A4:BA27">
    <sortCondition ref="G4:G27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zoomScaleNormal="100" workbookViewId="0">
      <selection activeCell="A35" sqref="A35"/>
    </sheetView>
  </sheetViews>
  <sheetFormatPr baseColWidth="10" defaultColWidth="10.7109375" defaultRowHeight="15" x14ac:dyDescent="0.25"/>
  <sheetData>
    <row r="1" spans="1:2" x14ac:dyDescent="0.25">
      <c r="A1" t="s">
        <v>28</v>
      </c>
      <c r="B1" t="s">
        <v>29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0"/>
  <sheetViews>
    <sheetView topLeftCell="A112" workbookViewId="0">
      <selection activeCell="A12" sqref="A12"/>
    </sheetView>
  </sheetViews>
  <sheetFormatPr baseColWidth="10" defaultRowHeight="15" x14ac:dyDescent="0.25"/>
  <cols>
    <col min="1" max="1" width="22.7109375" customWidth="1"/>
  </cols>
  <sheetData>
    <row r="1" spans="1:1" x14ac:dyDescent="0.25">
      <c r="A1" t="str">
        <f>'M11'!C4</f>
        <v>Hannes Pfanschilling</v>
      </c>
    </row>
    <row r="2" spans="1:1" x14ac:dyDescent="0.25">
      <c r="A2" t="str">
        <f>'M11'!C5</f>
        <v>Fritz Zwicker</v>
      </c>
    </row>
    <row r="3" spans="1:1" x14ac:dyDescent="0.25">
      <c r="A3" t="str">
        <f>'M11'!C6</f>
        <v>Jonathan Fischer</v>
      </c>
    </row>
    <row r="4" spans="1:1" x14ac:dyDescent="0.25">
      <c r="A4" t="str">
        <f>'M11'!C7</f>
        <v>Ben Harbusch</v>
      </c>
    </row>
    <row r="5" spans="1:1" x14ac:dyDescent="0.25">
      <c r="A5" t="str">
        <f>'M11'!C8</f>
        <v>Kevin Mühlhausen</v>
      </c>
    </row>
    <row r="6" spans="1:1" x14ac:dyDescent="0.25">
      <c r="A6" t="str">
        <f>'M11'!C9</f>
        <v>Georg Wamser</v>
      </c>
    </row>
    <row r="7" spans="1:1" x14ac:dyDescent="0.25">
      <c r="A7" t="str">
        <f>'M11'!C10</f>
        <v>Tom Abeska</v>
      </c>
    </row>
    <row r="8" spans="1:1" x14ac:dyDescent="0.25">
      <c r="A8" t="str">
        <f>'M11'!C11</f>
        <v>Leon Rupp</v>
      </c>
    </row>
    <row r="9" spans="1:1" x14ac:dyDescent="0.25">
      <c r="A9" t="str">
        <f>'M11'!C12</f>
        <v>Jakob Hewig</v>
      </c>
    </row>
    <row r="10" spans="1:1" x14ac:dyDescent="0.25">
      <c r="A10" t="str">
        <f>'M11'!C13</f>
        <v>Jacob Trennheuser</v>
      </c>
    </row>
    <row r="11" spans="1:1" x14ac:dyDescent="0.25">
      <c r="A11" t="str">
        <f>'M11'!C14</f>
        <v>Julian Spöhrer</v>
      </c>
    </row>
    <row r="12" spans="1:1" x14ac:dyDescent="0.25">
      <c r="A12" t="str">
        <f>'M11'!C15</f>
        <v>Benedikt Schleich</v>
      </c>
    </row>
    <row r="13" spans="1:1" x14ac:dyDescent="0.25">
      <c r="A13" t="str">
        <f>'M11'!C16</f>
        <v>Sinan Akbahar</v>
      </c>
    </row>
    <row r="14" spans="1:1" x14ac:dyDescent="0.25">
      <c r="A14" t="str">
        <f>'M11'!C17</f>
        <v xml:space="preserve"> </v>
      </c>
    </row>
    <row r="15" spans="1:1" x14ac:dyDescent="0.25">
      <c r="A15" t="str">
        <f>'M11'!C18</f>
        <v xml:space="preserve"> </v>
      </c>
    </row>
    <row r="16" spans="1:1" x14ac:dyDescent="0.25">
      <c r="A16" t="str">
        <f>'M11'!C19</f>
        <v xml:space="preserve"> </v>
      </c>
    </row>
    <row r="17" spans="1:1" x14ac:dyDescent="0.25">
      <c r="A17" t="str">
        <f>'M11'!C20</f>
        <v xml:space="preserve"> </v>
      </c>
    </row>
    <row r="18" spans="1:1" x14ac:dyDescent="0.25">
      <c r="A18" t="str">
        <f>'M11'!C21</f>
        <v xml:space="preserve"> </v>
      </c>
    </row>
    <row r="19" spans="1:1" x14ac:dyDescent="0.25">
      <c r="A19" t="str">
        <f>'M11'!C22</f>
        <v xml:space="preserve"> </v>
      </c>
    </row>
    <row r="20" spans="1:1" x14ac:dyDescent="0.25">
      <c r="A20" t="str">
        <f>'M11'!C23</f>
        <v xml:space="preserve"> </v>
      </c>
    </row>
    <row r="21" spans="1:1" x14ac:dyDescent="0.25">
      <c r="A21" t="str">
        <f>'M11'!C24</f>
        <v xml:space="preserve"> </v>
      </c>
    </row>
    <row r="22" spans="1:1" x14ac:dyDescent="0.25">
      <c r="A22" t="str">
        <f>'M11'!C25</f>
        <v xml:space="preserve"> </v>
      </c>
    </row>
    <row r="23" spans="1:1" x14ac:dyDescent="0.25">
      <c r="A23" t="str">
        <f>'M11'!C26</f>
        <v xml:space="preserve"> </v>
      </c>
    </row>
    <row r="24" spans="1:1" x14ac:dyDescent="0.25">
      <c r="A24" t="str">
        <f>'M11'!C27</f>
        <v xml:space="preserve"> </v>
      </c>
    </row>
    <row r="25" spans="1:1" x14ac:dyDescent="0.25">
      <c r="A25" t="str">
        <f>'M11'!C28</f>
        <v xml:space="preserve"> </v>
      </c>
    </row>
    <row r="26" spans="1:1" x14ac:dyDescent="0.25">
      <c r="A26" t="str">
        <f>'M11'!C29</f>
        <v xml:space="preserve"> </v>
      </c>
    </row>
    <row r="27" spans="1:1" x14ac:dyDescent="0.25">
      <c r="A27" t="str">
        <f>'M11'!C30</f>
        <v xml:space="preserve"> </v>
      </c>
    </row>
    <row r="28" spans="1:1" x14ac:dyDescent="0.25">
      <c r="A28" t="str">
        <f>'M11'!C31</f>
        <v xml:space="preserve"> </v>
      </c>
    </row>
    <row r="29" spans="1:1" x14ac:dyDescent="0.25">
      <c r="A29" t="str">
        <f>'M11'!C32</f>
        <v xml:space="preserve"> </v>
      </c>
    </row>
    <row r="30" spans="1:1" x14ac:dyDescent="0.25">
      <c r="A30">
        <f>'M11'!C33</f>
        <v>0</v>
      </c>
    </row>
    <row r="31" spans="1:1" x14ac:dyDescent="0.25">
      <c r="A31">
        <f>'M11'!C34</f>
        <v>0</v>
      </c>
    </row>
    <row r="32" spans="1:1" x14ac:dyDescent="0.25">
      <c r="A32">
        <f>'M11'!C35</f>
        <v>0</v>
      </c>
    </row>
    <row r="33" spans="1:1" x14ac:dyDescent="0.25">
      <c r="A33">
        <f>'M11'!C36</f>
        <v>0</v>
      </c>
    </row>
    <row r="34" spans="1:1" x14ac:dyDescent="0.25">
      <c r="A34">
        <f>'M11'!C37</f>
        <v>0</v>
      </c>
    </row>
    <row r="35" spans="1:1" x14ac:dyDescent="0.25">
      <c r="A35">
        <f>'M11'!C38</f>
        <v>0</v>
      </c>
    </row>
    <row r="36" spans="1:1" x14ac:dyDescent="0.25">
      <c r="A36">
        <f>'M11'!C39</f>
        <v>0</v>
      </c>
    </row>
    <row r="37" spans="1:1" x14ac:dyDescent="0.25">
      <c r="A37">
        <f>'M11'!C40</f>
        <v>0</v>
      </c>
    </row>
    <row r="38" spans="1:1" x14ac:dyDescent="0.25">
      <c r="A38">
        <f>'M11'!C41</f>
        <v>0</v>
      </c>
    </row>
    <row r="39" spans="1:1" x14ac:dyDescent="0.25">
      <c r="A39">
        <f>'M11'!C42</f>
        <v>0</v>
      </c>
    </row>
    <row r="40" spans="1:1" x14ac:dyDescent="0.25">
      <c r="A40">
        <f>'M11'!C43</f>
        <v>0</v>
      </c>
    </row>
    <row r="41" spans="1:1" x14ac:dyDescent="0.25">
      <c r="A41">
        <f>'M11'!C44</f>
        <v>0</v>
      </c>
    </row>
    <row r="42" spans="1:1" x14ac:dyDescent="0.25">
      <c r="A42">
        <f>'M11'!C45</f>
        <v>0</v>
      </c>
    </row>
    <row r="43" spans="1:1" x14ac:dyDescent="0.25">
      <c r="A43">
        <f>'M11'!C46</f>
        <v>0</v>
      </c>
    </row>
    <row r="44" spans="1:1" x14ac:dyDescent="0.25">
      <c r="A44">
        <f>'M11'!C47</f>
        <v>0</v>
      </c>
    </row>
    <row r="45" spans="1:1" x14ac:dyDescent="0.25">
      <c r="A45">
        <f>'M11'!C48</f>
        <v>0</v>
      </c>
    </row>
    <row r="46" spans="1:1" x14ac:dyDescent="0.25">
      <c r="A46">
        <f>'M11'!C49</f>
        <v>0</v>
      </c>
    </row>
    <row r="47" spans="1:1" x14ac:dyDescent="0.25">
      <c r="A47">
        <f>'M11'!C50</f>
        <v>0</v>
      </c>
    </row>
    <row r="48" spans="1:1" x14ac:dyDescent="0.25">
      <c r="A48">
        <f>'M11'!C51</f>
        <v>0</v>
      </c>
    </row>
    <row r="49" spans="1:1" x14ac:dyDescent="0.25">
      <c r="A49">
        <f>'M11'!C52</f>
        <v>0</v>
      </c>
    </row>
    <row r="50" spans="1:1" x14ac:dyDescent="0.25">
      <c r="A50">
        <f>'M11'!C53</f>
        <v>0</v>
      </c>
    </row>
    <row r="51" spans="1:1" x14ac:dyDescent="0.25">
      <c r="A51" t="str">
        <f>'M10'!C4</f>
        <v>Linus Penrod</v>
      </c>
    </row>
    <row r="52" spans="1:1" x14ac:dyDescent="0.25">
      <c r="A52" t="str">
        <f>'M10'!C5</f>
        <v>Elias Schwan</v>
      </c>
    </row>
    <row r="53" spans="1:1" x14ac:dyDescent="0.25">
      <c r="A53" t="str">
        <f>'M10'!C6</f>
        <v>Bjarne Lang</v>
      </c>
    </row>
    <row r="54" spans="1:1" x14ac:dyDescent="0.25">
      <c r="A54" t="str">
        <f>'M10'!C7</f>
        <v>Stas Lachenmaier</v>
      </c>
    </row>
    <row r="55" spans="1:1" x14ac:dyDescent="0.25">
      <c r="A55" t="str">
        <f>'M10'!C8</f>
        <v>Tim Wagner</v>
      </c>
    </row>
    <row r="56" spans="1:1" x14ac:dyDescent="0.25">
      <c r="A56" t="str">
        <f>'M10'!C9</f>
        <v>Leon Büchner</v>
      </c>
    </row>
    <row r="57" spans="1:1" x14ac:dyDescent="0.25">
      <c r="A57" t="str">
        <f>'M10'!C10</f>
        <v>Emil Büttner</v>
      </c>
    </row>
    <row r="58" spans="1:1" x14ac:dyDescent="0.25">
      <c r="A58" t="str">
        <f>'M10'!C11</f>
        <v>Jonne Zimmermann</v>
      </c>
    </row>
    <row r="59" spans="1:1" x14ac:dyDescent="0.25">
      <c r="A59" t="str">
        <f>'M10'!C12</f>
        <v>Jonas Wolf</v>
      </c>
    </row>
    <row r="60" spans="1:1" x14ac:dyDescent="0.25">
      <c r="A60" t="str">
        <f>'M10'!C13</f>
        <v>Maximilian Weppler</v>
      </c>
    </row>
    <row r="61" spans="1:1" x14ac:dyDescent="0.25">
      <c r="A61" t="str">
        <f>'M10'!C14</f>
        <v>Vincent Maar</v>
      </c>
    </row>
    <row r="62" spans="1:1" x14ac:dyDescent="0.25">
      <c r="A62" t="str">
        <f>'M10'!C15</f>
        <v>Felix Schmidt</v>
      </c>
    </row>
    <row r="63" spans="1:1" x14ac:dyDescent="0.25">
      <c r="A63" t="str">
        <f>'M10'!C16</f>
        <v>Michel Krümberg</v>
      </c>
    </row>
    <row r="64" spans="1:1" x14ac:dyDescent="0.25">
      <c r="A64">
        <f>'M10'!C17</f>
        <v>0</v>
      </c>
    </row>
    <row r="65" spans="1:1" x14ac:dyDescent="0.25">
      <c r="A65">
        <f>'M10'!C18</f>
        <v>0</v>
      </c>
    </row>
    <row r="66" spans="1:1" x14ac:dyDescent="0.25">
      <c r="A66">
        <f>'M10'!C19</f>
        <v>0</v>
      </c>
    </row>
    <row r="67" spans="1:1" x14ac:dyDescent="0.25">
      <c r="A67">
        <f>'M10'!C20</f>
        <v>0</v>
      </c>
    </row>
    <row r="68" spans="1:1" x14ac:dyDescent="0.25">
      <c r="A68">
        <f>'M10'!C21</f>
        <v>0</v>
      </c>
    </row>
    <row r="69" spans="1:1" x14ac:dyDescent="0.25">
      <c r="A69">
        <f>'M10'!C22</f>
        <v>0</v>
      </c>
    </row>
    <row r="70" spans="1:1" x14ac:dyDescent="0.25">
      <c r="A70">
        <f>'M10'!C23</f>
        <v>0</v>
      </c>
    </row>
    <row r="71" spans="1:1" x14ac:dyDescent="0.25">
      <c r="A71">
        <f>'M10'!C24</f>
        <v>0</v>
      </c>
    </row>
    <row r="72" spans="1:1" x14ac:dyDescent="0.25">
      <c r="A72">
        <f>'M10'!C25</f>
        <v>0</v>
      </c>
    </row>
    <row r="73" spans="1:1" x14ac:dyDescent="0.25">
      <c r="A73">
        <f>'M10'!C26</f>
        <v>0</v>
      </c>
    </row>
    <row r="74" spans="1:1" x14ac:dyDescent="0.25">
      <c r="A74">
        <f>'M10'!C27</f>
        <v>0</v>
      </c>
    </row>
    <row r="75" spans="1:1" x14ac:dyDescent="0.25">
      <c r="A75">
        <f>'M10'!C28</f>
        <v>0</v>
      </c>
    </row>
    <row r="76" spans="1:1" x14ac:dyDescent="0.25">
      <c r="A76">
        <f>'M10'!C29</f>
        <v>0</v>
      </c>
    </row>
    <row r="77" spans="1:1" x14ac:dyDescent="0.25">
      <c r="A77">
        <f>'M10'!C30</f>
        <v>0</v>
      </c>
    </row>
    <row r="78" spans="1:1" x14ac:dyDescent="0.25">
      <c r="A78">
        <f>'M10'!C31</f>
        <v>0</v>
      </c>
    </row>
    <row r="79" spans="1:1" x14ac:dyDescent="0.25">
      <c r="A79">
        <f>'M10'!C32</f>
        <v>0</v>
      </c>
    </row>
    <row r="80" spans="1:1" x14ac:dyDescent="0.25">
      <c r="A80">
        <f>'M10'!C33</f>
        <v>0</v>
      </c>
    </row>
    <row r="81" spans="1:1" x14ac:dyDescent="0.25">
      <c r="A81">
        <f>'M10'!C34</f>
        <v>0</v>
      </c>
    </row>
    <row r="82" spans="1:1" x14ac:dyDescent="0.25">
      <c r="A82">
        <f>'M10'!C35</f>
        <v>0</v>
      </c>
    </row>
    <row r="83" spans="1:1" x14ac:dyDescent="0.25">
      <c r="A83">
        <f>'M10'!C36</f>
        <v>0</v>
      </c>
    </row>
    <row r="84" spans="1:1" x14ac:dyDescent="0.25">
      <c r="A84">
        <f>'M10'!C37</f>
        <v>0</v>
      </c>
    </row>
    <row r="85" spans="1:1" x14ac:dyDescent="0.25">
      <c r="A85">
        <f>'M10'!C38</f>
        <v>0</v>
      </c>
    </row>
    <row r="86" spans="1:1" x14ac:dyDescent="0.25">
      <c r="A86">
        <f>'M10'!C39</f>
        <v>0</v>
      </c>
    </row>
    <row r="87" spans="1:1" x14ac:dyDescent="0.25">
      <c r="A87">
        <f>'M10'!C40</f>
        <v>0</v>
      </c>
    </row>
    <row r="88" spans="1:1" x14ac:dyDescent="0.25">
      <c r="A88">
        <f>'M10'!C41</f>
        <v>0</v>
      </c>
    </row>
    <row r="89" spans="1:1" x14ac:dyDescent="0.25">
      <c r="A89">
        <f>'M10'!C42</f>
        <v>0</v>
      </c>
    </row>
    <row r="90" spans="1:1" x14ac:dyDescent="0.25">
      <c r="A90">
        <f>'M10'!C43</f>
        <v>0</v>
      </c>
    </row>
    <row r="91" spans="1:1" x14ac:dyDescent="0.25">
      <c r="A91">
        <f>'M10'!C44</f>
        <v>0</v>
      </c>
    </row>
    <row r="92" spans="1:1" x14ac:dyDescent="0.25">
      <c r="A92">
        <f>'M10'!C45</f>
        <v>0</v>
      </c>
    </row>
    <row r="93" spans="1:1" x14ac:dyDescent="0.25">
      <c r="A93">
        <f>'M10'!C46</f>
        <v>0</v>
      </c>
    </row>
    <row r="94" spans="1:1" x14ac:dyDescent="0.25">
      <c r="A94">
        <f>'M10'!C47</f>
        <v>0</v>
      </c>
    </row>
    <row r="95" spans="1:1" x14ac:dyDescent="0.25">
      <c r="A95">
        <f>'M10'!C48</f>
        <v>0</v>
      </c>
    </row>
    <row r="96" spans="1:1" x14ac:dyDescent="0.25">
      <c r="A96">
        <f>'M10'!C49</f>
        <v>0</v>
      </c>
    </row>
    <row r="97" spans="1:1" x14ac:dyDescent="0.25">
      <c r="A97">
        <f>'M10'!C50</f>
        <v>0</v>
      </c>
    </row>
    <row r="98" spans="1:1" x14ac:dyDescent="0.25">
      <c r="A98">
        <f>'M10'!C51</f>
        <v>0</v>
      </c>
    </row>
    <row r="99" spans="1:1" x14ac:dyDescent="0.25">
      <c r="A99">
        <f>'M10'!C52</f>
        <v>0</v>
      </c>
    </row>
    <row r="100" spans="1:1" x14ac:dyDescent="0.25">
      <c r="A100">
        <f>'M10'!C53</f>
        <v>0</v>
      </c>
    </row>
    <row r="101" spans="1:1" x14ac:dyDescent="0.25">
      <c r="A101" t="str">
        <f>'W11'!C4</f>
        <v>Luisa Wirth</v>
      </c>
    </row>
    <row r="102" spans="1:1" x14ac:dyDescent="0.25">
      <c r="A102" t="str">
        <f>'W11'!C5</f>
        <v>Fine Hahn</v>
      </c>
    </row>
    <row r="103" spans="1:1" x14ac:dyDescent="0.25">
      <c r="A103" t="str">
        <f>'W11'!C6</f>
        <v>Mia Weppler</v>
      </c>
    </row>
    <row r="104" spans="1:1" x14ac:dyDescent="0.25">
      <c r="A104" t="str">
        <f>'W11'!C7</f>
        <v>Martha Wahl</v>
      </c>
    </row>
    <row r="105" spans="1:1" x14ac:dyDescent="0.25">
      <c r="A105" t="str">
        <f>'W11'!C8</f>
        <v>Lina Röhrdanz</v>
      </c>
    </row>
    <row r="106" spans="1:1" x14ac:dyDescent="0.25">
      <c r="A106" t="str">
        <f>'W11'!C9</f>
        <v>Emily Österreich</v>
      </c>
    </row>
    <row r="107" spans="1:1" x14ac:dyDescent="0.25">
      <c r="A107" t="str">
        <f>'W11'!C10</f>
        <v>Helena Rüger</v>
      </c>
    </row>
    <row r="108" spans="1:1" x14ac:dyDescent="0.25">
      <c r="A108" t="str">
        <f>'W11'!C11</f>
        <v>Clara Kirchner</v>
      </c>
    </row>
    <row r="109" spans="1:1" x14ac:dyDescent="0.25">
      <c r="A109" t="str">
        <f>'W11'!C12</f>
        <v>Marit Stock</v>
      </c>
    </row>
    <row r="110" spans="1:1" x14ac:dyDescent="0.25">
      <c r="A110" t="str">
        <f>'W11'!C13</f>
        <v>Anna Karstädt</v>
      </c>
    </row>
    <row r="111" spans="1:1" x14ac:dyDescent="0.25">
      <c r="A111" t="str">
        <f>'W11'!C14</f>
        <v>Ronja Ossinger</v>
      </c>
    </row>
    <row r="112" spans="1:1" x14ac:dyDescent="0.25">
      <c r="A112" t="str">
        <f>'W11'!C15</f>
        <v>Marie Staubach</v>
      </c>
    </row>
    <row r="113" spans="1:1" x14ac:dyDescent="0.25">
      <c r="A113" t="str">
        <f>'W11'!C16</f>
        <v>Lotte Eurich</v>
      </c>
    </row>
    <row r="114" spans="1:1" x14ac:dyDescent="0.25">
      <c r="A114" t="str">
        <f>'W11'!C17</f>
        <v>Lina Stilting</v>
      </c>
    </row>
    <row r="115" spans="1:1" x14ac:dyDescent="0.25">
      <c r="A115" t="str">
        <f>'W11'!C18</f>
        <v>Elisabeth Loos</v>
      </c>
    </row>
    <row r="116" spans="1:1" x14ac:dyDescent="0.25">
      <c r="A116" t="str">
        <f>'W11'!C19</f>
        <v>Sarah Zauner</v>
      </c>
    </row>
    <row r="117" spans="1:1" x14ac:dyDescent="0.25">
      <c r="A117" t="str">
        <f>'W11'!C20</f>
        <v>Amélie Jacobasch</v>
      </c>
    </row>
    <row r="118" spans="1:1" x14ac:dyDescent="0.25">
      <c r="A118" t="str">
        <f>'W11'!C21</f>
        <v>Levke Werner</v>
      </c>
    </row>
    <row r="119" spans="1:1" x14ac:dyDescent="0.25">
      <c r="A119" t="str">
        <f>'W11'!C22</f>
        <v>Laura Schnurbus</v>
      </c>
    </row>
    <row r="120" spans="1:1" x14ac:dyDescent="0.25">
      <c r="A120" t="str">
        <f>'W11'!C23</f>
        <v>Catharina Lux</v>
      </c>
    </row>
    <row r="121" spans="1:1" x14ac:dyDescent="0.25">
      <c r="A121" t="str">
        <f>'W11'!C24</f>
        <v>Annabelle Thümmler</v>
      </c>
    </row>
    <row r="122" spans="1:1" x14ac:dyDescent="0.25">
      <c r="A122" t="str">
        <f>'W11'!C25</f>
        <v>Felicia Celine Olszowski</v>
      </c>
    </row>
    <row r="123" spans="1:1" x14ac:dyDescent="0.25">
      <c r="A123" t="str">
        <f>'W11'!C26</f>
        <v xml:space="preserve">Lara Schenk </v>
      </c>
    </row>
    <row r="124" spans="1:1" x14ac:dyDescent="0.25">
      <c r="A124" t="str">
        <f>'W11'!C27</f>
        <v xml:space="preserve"> </v>
      </c>
    </row>
    <row r="125" spans="1:1" x14ac:dyDescent="0.25">
      <c r="A125" t="str">
        <f>'W11'!C28</f>
        <v xml:space="preserve"> </v>
      </c>
    </row>
    <row r="126" spans="1:1" x14ac:dyDescent="0.25">
      <c r="A126" t="str">
        <f>'W11'!C29</f>
        <v xml:space="preserve"> </v>
      </c>
    </row>
    <row r="127" spans="1:1" x14ac:dyDescent="0.25">
      <c r="A127" t="str">
        <f>'W11'!C30</f>
        <v xml:space="preserve"> </v>
      </c>
    </row>
    <row r="128" spans="1:1" x14ac:dyDescent="0.25">
      <c r="A128" t="str">
        <f>'W11'!C31</f>
        <v xml:space="preserve"> </v>
      </c>
    </row>
    <row r="129" spans="1:1" x14ac:dyDescent="0.25">
      <c r="A129" t="str">
        <f>'W11'!C32</f>
        <v xml:space="preserve"> </v>
      </c>
    </row>
    <row r="130" spans="1:1" x14ac:dyDescent="0.25">
      <c r="A130">
        <f>'W11'!C33</f>
        <v>0</v>
      </c>
    </row>
    <row r="131" spans="1:1" x14ac:dyDescent="0.25">
      <c r="A131">
        <f>'W11'!C34</f>
        <v>0</v>
      </c>
    </row>
    <row r="132" spans="1:1" x14ac:dyDescent="0.25">
      <c r="A132">
        <f>'W11'!C35</f>
        <v>0</v>
      </c>
    </row>
    <row r="133" spans="1:1" x14ac:dyDescent="0.25">
      <c r="A133">
        <f>'W11'!C36</f>
        <v>0</v>
      </c>
    </row>
    <row r="134" spans="1:1" x14ac:dyDescent="0.25">
      <c r="A134">
        <f>'W11'!C37</f>
        <v>0</v>
      </c>
    </row>
    <row r="135" spans="1:1" x14ac:dyDescent="0.25">
      <c r="A135">
        <f>'W11'!C38</f>
        <v>0</v>
      </c>
    </row>
    <row r="136" spans="1:1" x14ac:dyDescent="0.25">
      <c r="A136">
        <f>'W11'!C39</f>
        <v>0</v>
      </c>
    </row>
    <row r="137" spans="1:1" x14ac:dyDescent="0.25">
      <c r="A137">
        <f>'W11'!C40</f>
        <v>0</v>
      </c>
    </row>
    <row r="138" spans="1:1" x14ac:dyDescent="0.25">
      <c r="A138">
        <f>'W11'!C41</f>
        <v>0</v>
      </c>
    </row>
    <row r="139" spans="1:1" x14ac:dyDescent="0.25">
      <c r="A139">
        <f>'W11'!C42</f>
        <v>0</v>
      </c>
    </row>
    <row r="140" spans="1:1" x14ac:dyDescent="0.25">
      <c r="A140">
        <f>'W11'!C43</f>
        <v>0</v>
      </c>
    </row>
    <row r="141" spans="1:1" x14ac:dyDescent="0.25">
      <c r="A141">
        <f>'W11'!C44</f>
        <v>0</v>
      </c>
    </row>
    <row r="142" spans="1:1" x14ac:dyDescent="0.25">
      <c r="A142">
        <f>'W11'!C45</f>
        <v>0</v>
      </c>
    </row>
    <row r="143" spans="1:1" x14ac:dyDescent="0.25">
      <c r="A143">
        <f>'W11'!C46</f>
        <v>0</v>
      </c>
    </row>
    <row r="144" spans="1:1" x14ac:dyDescent="0.25">
      <c r="A144">
        <f>'W11'!C47</f>
        <v>0</v>
      </c>
    </row>
    <row r="145" spans="1:1" x14ac:dyDescent="0.25">
      <c r="A145">
        <f>'W11'!C48</f>
        <v>0</v>
      </c>
    </row>
    <row r="146" spans="1:1" x14ac:dyDescent="0.25">
      <c r="A146">
        <f>'W11'!C49</f>
        <v>0</v>
      </c>
    </row>
    <row r="147" spans="1:1" x14ac:dyDescent="0.25">
      <c r="A147">
        <f>'W11'!C50</f>
        <v>0</v>
      </c>
    </row>
    <row r="148" spans="1:1" x14ac:dyDescent="0.25">
      <c r="A148">
        <f>'W11'!C51</f>
        <v>0</v>
      </c>
    </row>
    <row r="149" spans="1:1" x14ac:dyDescent="0.25">
      <c r="A149">
        <f>'W11'!C52</f>
        <v>0</v>
      </c>
    </row>
    <row r="150" spans="1:1" x14ac:dyDescent="0.25">
      <c r="A150">
        <f>'W11'!C53</f>
        <v>0</v>
      </c>
    </row>
    <row r="151" spans="1:1" x14ac:dyDescent="0.25">
      <c r="A151" t="str">
        <f>'W10'!C4</f>
        <v>Neah Wagenführ</v>
      </c>
    </row>
    <row r="152" spans="1:1" x14ac:dyDescent="0.25">
      <c r="A152" t="str">
        <f>'W10'!C5</f>
        <v>Malia Staab</v>
      </c>
    </row>
    <row r="153" spans="1:1" x14ac:dyDescent="0.25">
      <c r="A153" t="str">
        <f>'W10'!C6</f>
        <v>Lea Dostal</v>
      </c>
    </row>
    <row r="154" spans="1:1" x14ac:dyDescent="0.25">
      <c r="A154" t="str">
        <f>'W10'!C7</f>
        <v>Enny Reitz</v>
      </c>
    </row>
    <row r="155" spans="1:1" x14ac:dyDescent="0.25">
      <c r="A155" t="str">
        <f>'W10'!C8</f>
        <v>Alina Kokel</v>
      </c>
    </row>
    <row r="156" spans="1:1" x14ac:dyDescent="0.25">
      <c r="A156" t="str">
        <f>'W10'!C9</f>
        <v>Marie Fritz</v>
      </c>
    </row>
    <row r="157" spans="1:1" x14ac:dyDescent="0.25">
      <c r="A157" t="str">
        <f>'W10'!C10</f>
        <v>Ida Eberhard</v>
      </c>
    </row>
    <row r="158" spans="1:1" x14ac:dyDescent="0.25">
      <c r="A158" t="str">
        <f>'W10'!C11</f>
        <v>Emilia Bremer</v>
      </c>
    </row>
    <row r="159" spans="1:1" x14ac:dyDescent="0.25">
      <c r="A159" t="str">
        <f>'W10'!C12</f>
        <v>Amelie Thalmann</v>
      </c>
    </row>
    <row r="160" spans="1:1" x14ac:dyDescent="0.25">
      <c r="A160" t="str">
        <f>'W10'!C13</f>
        <v>Frieda Dörr</v>
      </c>
    </row>
    <row r="161" spans="1:1" x14ac:dyDescent="0.25">
      <c r="A161" t="str">
        <f>'W10'!C14</f>
        <v>Emma Mehler</v>
      </c>
    </row>
    <row r="162" spans="1:1" x14ac:dyDescent="0.25">
      <c r="A162" t="str">
        <f>'W10'!C15</f>
        <v>Sarah Strom</v>
      </c>
    </row>
    <row r="163" spans="1:1" x14ac:dyDescent="0.25">
      <c r="A163" t="str">
        <f>'W10'!C16</f>
        <v>Anna Pfeiffer</v>
      </c>
    </row>
    <row r="164" spans="1:1" x14ac:dyDescent="0.25">
      <c r="A164" t="str">
        <f>'W10'!C17</f>
        <v>Lina Wolter</v>
      </c>
    </row>
    <row r="165" spans="1:1" x14ac:dyDescent="0.25">
      <c r="A165" t="str">
        <f>'W10'!C18</f>
        <v>Mia Sippel</v>
      </c>
    </row>
    <row r="166" spans="1:1" x14ac:dyDescent="0.25">
      <c r="A166" t="str">
        <f>'W10'!C19</f>
        <v>Valerie Richtberg</v>
      </c>
    </row>
    <row r="167" spans="1:1" x14ac:dyDescent="0.25">
      <c r="A167" t="str">
        <f>'W10'!C20</f>
        <v>Leonie Kroll</v>
      </c>
    </row>
    <row r="168" spans="1:1" x14ac:dyDescent="0.25">
      <c r="A168" t="str">
        <f>'W10'!C21</f>
        <v>Eve Lamparter</v>
      </c>
    </row>
    <row r="169" spans="1:1" x14ac:dyDescent="0.25">
      <c r="A169" t="str">
        <f>'W10'!C22</f>
        <v>Evelyn-Kristina Barvish</v>
      </c>
    </row>
    <row r="170" spans="1:1" x14ac:dyDescent="0.25">
      <c r="A170" t="str">
        <f>'W10'!C23</f>
        <v>Valentina Knobloch</v>
      </c>
    </row>
    <row r="171" spans="1:1" x14ac:dyDescent="0.25">
      <c r="A171" t="str">
        <f>'W10'!C24</f>
        <v>Lilu Schneider</v>
      </c>
    </row>
    <row r="172" spans="1:1" x14ac:dyDescent="0.25">
      <c r="A172" t="str">
        <f>'W10'!C25</f>
        <v>Clara Marlen Renz</v>
      </c>
    </row>
    <row r="173" spans="1:1" x14ac:dyDescent="0.25">
      <c r="A173" t="str">
        <f>'W10'!C26</f>
        <v>Lene Patzelt</v>
      </c>
    </row>
    <row r="174" spans="1:1" x14ac:dyDescent="0.25">
      <c r="A174" t="str">
        <f>'W10'!C27</f>
        <v xml:space="preserve"> </v>
      </c>
    </row>
    <row r="175" spans="1:1" x14ac:dyDescent="0.25">
      <c r="A175" t="str">
        <f>'W10'!C28</f>
        <v xml:space="preserve"> </v>
      </c>
    </row>
    <row r="176" spans="1:1" x14ac:dyDescent="0.25">
      <c r="A176" t="str">
        <f>'W10'!C29</f>
        <v xml:space="preserve"> </v>
      </c>
    </row>
    <row r="177" spans="1:1" x14ac:dyDescent="0.25">
      <c r="A177" t="str">
        <f>'W10'!C30</f>
        <v xml:space="preserve"> </v>
      </c>
    </row>
    <row r="178" spans="1:1" x14ac:dyDescent="0.25">
      <c r="A178" t="str">
        <f>'W10'!C31</f>
        <v xml:space="preserve"> </v>
      </c>
    </row>
    <row r="179" spans="1:1" x14ac:dyDescent="0.25">
      <c r="A179" t="str">
        <f>'W10'!C32</f>
        <v xml:space="preserve"> </v>
      </c>
    </row>
    <row r="180" spans="1:1" x14ac:dyDescent="0.25">
      <c r="A180">
        <f>'W10'!C33</f>
        <v>0</v>
      </c>
    </row>
    <row r="181" spans="1:1" x14ac:dyDescent="0.25">
      <c r="A181">
        <f>'W10'!C34</f>
        <v>0</v>
      </c>
    </row>
    <row r="182" spans="1:1" x14ac:dyDescent="0.25">
      <c r="A182">
        <f>'W10'!C35</f>
        <v>0</v>
      </c>
    </row>
    <row r="183" spans="1:1" x14ac:dyDescent="0.25">
      <c r="A183">
        <f>'W10'!C36</f>
        <v>0</v>
      </c>
    </row>
    <row r="184" spans="1:1" x14ac:dyDescent="0.25">
      <c r="A184">
        <f>'W10'!C37</f>
        <v>0</v>
      </c>
    </row>
    <row r="185" spans="1:1" x14ac:dyDescent="0.25">
      <c r="A185">
        <f>'W10'!C38</f>
        <v>0</v>
      </c>
    </row>
    <row r="186" spans="1:1" x14ac:dyDescent="0.25">
      <c r="A186">
        <f>'W10'!C39</f>
        <v>0</v>
      </c>
    </row>
    <row r="187" spans="1:1" x14ac:dyDescent="0.25">
      <c r="A187">
        <f>'W10'!C40</f>
        <v>0</v>
      </c>
    </row>
    <row r="188" spans="1:1" x14ac:dyDescent="0.25">
      <c r="A188">
        <f>'W10'!C41</f>
        <v>0</v>
      </c>
    </row>
    <row r="189" spans="1:1" x14ac:dyDescent="0.25">
      <c r="A189">
        <f>'W10'!C42</f>
        <v>0</v>
      </c>
    </row>
    <row r="190" spans="1:1" x14ac:dyDescent="0.25">
      <c r="A190">
        <f>'W10'!C43</f>
        <v>0</v>
      </c>
    </row>
    <row r="191" spans="1:1" x14ac:dyDescent="0.25">
      <c r="A191">
        <f>'W10'!C44</f>
        <v>0</v>
      </c>
    </row>
    <row r="192" spans="1:1" x14ac:dyDescent="0.25">
      <c r="A192">
        <f>'W10'!C45</f>
        <v>0</v>
      </c>
    </row>
    <row r="193" spans="1:1" x14ac:dyDescent="0.25">
      <c r="A193">
        <f>'W10'!C46</f>
        <v>0</v>
      </c>
    </row>
    <row r="194" spans="1:1" x14ac:dyDescent="0.25">
      <c r="A194">
        <f>'W10'!C47</f>
        <v>0</v>
      </c>
    </row>
    <row r="195" spans="1:1" x14ac:dyDescent="0.25">
      <c r="A195">
        <f>'W10'!C48</f>
        <v>0</v>
      </c>
    </row>
    <row r="196" spans="1:1" x14ac:dyDescent="0.25">
      <c r="A196">
        <f>'W10'!C49</f>
        <v>0</v>
      </c>
    </row>
    <row r="197" spans="1:1" x14ac:dyDescent="0.25">
      <c r="A197">
        <f>'W10'!C50</f>
        <v>0</v>
      </c>
    </row>
    <row r="198" spans="1:1" x14ac:dyDescent="0.25">
      <c r="A198">
        <f>'W10'!C51</f>
        <v>0</v>
      </c>
    </row>
    <row r="199" spans="1:1" x14ac:dyDescent="0.25">
      <c r="A199">
        <f>'W10'!C52</f>
        <v>0</v>
      </c>
    </row>
    <row r="200" spans="1:1" x14ac:dyDescent="0.25">
      <c r="A200">
        <f>'W10'!C53</f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92" workbookViewId="0">
      <selection activeCell="A22" sqref="A22"/>
    </sheetView>
  </sheetViews>
  <sheetFormatPr baseColWidth="10" defaultRowHeight="15" x14ac:dyDescent="0.25"/>
  <cols>
    <col min="1" max="1" width="21.5703125" style="46" bestFit="1" customWidth="1"/>
    <col min="2" max="2" width="14.28515625" style="46" bestFit="1" customWidth="1"/>
    <col min="3" max="3" width="31.28515625" style="46" customWidth="1"/>
    <col min="4" max="7" width="11.42578125" style="46"/>
    <col min="8" max="8" width="20.5703125" style="46" customWidth="1"/>
    <col min="9" max="16384" width="11.42578125" style="46"/>
  </cols>
  <sheetData>
    <row r="1" spans="1:8" s="45" customFormat="1" x14ac:dyDescent="0.25">
      <c r="A1" s="45" t="s">
        <v>154</v>
      </c>
      <c r="G1" s="45" t="s">
        <v>155</v>
      </c>
    </row>
    <row r="2" spans="1:8" x14ac:dyDescent="0.25">
      <c r="A2" s="46" t="s">
        <v>34</v>
      </c>
      <c r="B2" s="46" t="s">
        <v>33</v>
      </c>
      <c r="C2" s="46" t="str">
        <f>B2&amp;" "&amp;A2</f>
        <v>Hannes Pfanschilling</v>
      </c>
      <c r="D2" s="46" t="s">
        <v>35</v>
      </c>
      <c r="E2" s="46">
        <v>2012</v>
      </c>
      <c r="F2" s="47">
        <v>9.32</v>
      </c>
      <c r="G2" s="46">
        <f>MOD(ROW(),2)</f>
        <v>0</v>
      </c>
      <c r="H2" s="46" t="str">
        <f>VLOOKUP(C2,Teilnehmer!$A$1:$A$200,1,FALSE)</f>
        <v>Hannes Pfanschilling</v>
      </c>
    </row>
    <row r="3" spans="1:8" x14ac:dyDescent="0.25">
      <c r="A3" s="46" t="s">
        <v>38</v>
      </c>
      <c r="B3" s="46" t="s">
        <v>37</v>
      </c>
      <c r="C3" s="46" t="str">
        <f t="shared" ref="C3:C66" si="0">B3&amp;" "&amp;A3</f>
        <v>Fritz Zwicker</v>
      </c>
      <c r="D3" s="46" t="s">
        <v>35</v>
      </c>
      <c r="E3" s="46">
        <v>2012</v>
      </c>
      <c r="F3" s="47">
        <v>8.33</v>
      </c>
      <c r="G3" s="46">
        <f t="shared" ref="G3:G66" si="1">MOD(ROW(),2)</f>
        <v>1</v>
      </c>
      <c r="H3" s="46" t="str">
        <f>VLOOKUP(C3,Teilnehmer!$A$1:$A$200,1,FALSE)</f>
        <v>Fritz Zwicker</v>
      </c>
    </row>
    <row r="4" spans="1:8" x14ac:dyDescent="0.25">
      <c r="A4" s="46" t="s">
        <v>40</v>
      </c>
      <c r="B4" s="46" t="s">
        <v>39</v>
      </c>
      <c r="C4" s="46" t="str">
        <f t="shared" si="0"/>
        <v>Ben Harbusch</v>
      </c>
      <c r="D4" s="46" t="s">
        <v>35</v>
      </c>
      <c r="E4" s="46">
        <v>2012</v>
      </c>
      <c r="F4" s="47">
        <v>8.07</v>
      </c>
      <c r="G4" s="46">
        <f t="shared" si="1"/>
        <v>0</v>
      </c>
      <c r="H4" s="46" t="str">
        <f>VLOOKUP(C4,Teilnehmer!$A$1:$A$200,1,FALSE)</f>
        <v>Ben Harbusch</v>
      </c>
    </row>
    <row r="5" spans="1:8" x14ac:dyDescent="0.25">
      <c r="A5" s="46" t="s">
        <v>43</v>
      </c>
      <c r="B5" s="46" t="s">
        <v>42</v>
      </c>
      <c r="C5" s="46" t="str">
        <f t="shared" si="0"/>
        <v>Kevin Mühlhausen</v>
      </c>
      <c r="D5" s="46" t="s">
        <v>35</v>
      </c>
      <c r="E5" s="46">
        <v>2012</v>
      </c>
      <c r="F5" s="47">
        <v>7.96</v>
      </c>
      <c r="G5" s="46">
        <f t="shared" si="1"/>
        <v>1</v>
      </c>
      <c r="H5" s="46" t="str">
        <f>VLOOKUP(C5,Teilnehmer!$A$1:$A$200,1,FALSE)</f>
        <v>Kevin Mühlhausen</v>
      </c>
    </row>
    <row r="6" spans="1:8" x14ac:dyDescent="0.25">
      <c r="A6" s="46" t="s">
        <v>45</v>
      </c>
      <c r="B6" s="46" t="s">
        <v>44</v>
      </c>
      <c r="C6" s="46" t="str">
        <f t="shared" si="0"/>
        <v>Georg Wamser</v>
      </c>
      <c r="D6" s="46" t="s">
        <v>35</v>
      </c>
      <c r="E6" s="46">
        <v>2012</v>
      </c>
      <c r="F6" s="47">
        <v>7.08</v>
      </c>
      <c r="G6" s="46">
        <f t="shared" si="1"/>
        <v>0</v>
      </c>
      <c r="H6" s="46" t="str">
        <f>VLOOKUP(C6,Teilnehmer!$A$1:$A$200,1,FALSE)</f>
        <v>Georg Wamser</v>
      </c>
    </row>
    <row r="7" spans="1:8" x14ac:dyDescent="0.25">
      <c r="A7" s="46" t="s">
        <v>63</v>
      </c>
      <c r="B7" s="46" t="s">
        <v>62</v>
      </c>
      <c r="C7" s="46" t="str">
        <f t="shared" si="0"/>
        <v>Elias Schwan</v>
      </c>
      <c r="D7" s="46" t="s">
        <v>35</v>
      </c>
      <c r="E7" s="46">
        <v>2013</v>
      </c>
      <c r="F7" s="47">
        <v>8</v>
      </c>
      <c r="G7" s="46">
        <f t="shared" si="1"/>
        <v>1</v>
      </c>
      <c r="H7" s="46" t="str">
        <f>VLOOKUP(C7,Teilnehmer!$A$1:$A$200,1,FALSE)</f>
        <v>Elias Schwan</v>
      </c>
    </row>
    <row r="8" spans="1:8" x14ac:dyDescent="0.25">
      <c r="A8" s="46" t="s">
        <v>61</v>
      </c>
      <c r="B8" s="46" t="s">
        <v>60</v>
      </c>
      <c r="C8" s="46" t="str">
        <f t="shared" si="0"/>
        <v>Linus Penrod</v>
      </c>
      <c r="D8" s="46" t="s">
        <v>35</v>
      </c>
      <c r="E8" s="46">
        <v>2013</v>
      </c>
      <c r="F8" s="47">
        <v>7.77</v>
      </c>
      <c r="G8" s="46">
        <f t="shared" si="1"/>
        <v>0</v>
      </c>
      <c r="H8" s="46" t="str">
        <f>VLOOKUP(C8,Teilnehmer!$A$1:$A$200,1,FALSE)</f>
        <v>Linus Penrod</v>
      </c>
    </row>
    <row r="9" spans="1:8" x14ac:dyDescent="0.25">
      <c r="A9" s="46" t="s">
        <v>65</v>
      </c>
      <c r="B9" s="46" t="s">
        <v>64</v>
      </c>
      <c r="C9" s="46" t="str">
        <f t="shared" si="0"/>
        <v>Stas Lachenmaier</v>
      </c>
      <c r="D9" s="46" t="s">
        <v>35</v>
      </c>
      <c r="E9" s="46">
        <v>2013</v>
      </c>
      <c r="F9" s="47">
        <v>7.61</v>
      </c>
      <c r="G9" s="46">
        <f t="shared" si="1"/>
        <v>1</v>
      </c>
      <c r="H9" s="46" t="str">
        <f>VLOOKUP(C9,Teilnehmer!$A$1:$A$200,1,FALSE)</f>
        <v>Stas Lachenmaier</v>
      </c>
    </row>
    <row r="10" spans="1:8" x14ac:dyDescent="0.25">
      <c r="A10" s="46" t="s">
        <v>67</v>
      </c>
      <c r="B10" s="46" t="s">
        <v>66</v>
      </c>
      <c r="C10" s="46" t="str">
        <f t="shared" si="0"/>
        <v>Bjarne Lang</v>
      </c>
      <c r="D10" s="46" t="s">
        <v>35</v>
      </c>
      <c r="E10" s="46">
        <v>2013</v>
      </c>
      <c r="F10" s="47">
        <v>7.58</v>
      </c>
      <c r="G10" s="46">
        <f t="shared" si="1"/>
        <v>0</v>
      </c>
      <c r="H10" s="46" t="str">
        <f>VLOOKUP(C10,Teilnehmer!$A$1:$A$200,1,FALSE)</f>
        <v>Bjarne Lang</v>
      </c>
    </row>
    <row r="11" spans="1:8" x14ac:dyDescent="0.25">
      <c r="A11" s="46" t="s">
        <v>70</v>
      </c>
      <c r="B11" s="46" t="s">
        <v>53</v>
      </c>
      <c r="C11" s="46" t="str">
        <f t="shared" si="0"/>
        <v>Leon Büchner</v>
      </c>
      <c r="D11" s="46" t="s">
        <v>35</v>
      </c>
      <c r="E11" s="46">
        <v>2013</v>
      </c>
      <c r="F11" s="47">
        <v>7.34</v>
      </c>
      <c r="G11" s="46">
        <f t="shared" si="1"/>
        <v>1</v>
      </c>
      <c r="H11" s="46" t="str">
        <f>VLOOKUP(C11,Teilnehmer!$A$1:$A$200,1,FALSE)</f>
        <v>Leon Büchner</v>
      </c>
    </row>
    <row r="12" spans="1:8" x14ac:dyDescent="0.25">
      <c r="A12" s="46" t="s">
        <v>75</v>
      </c>
      <c r="B12" s="46" t="s">
        <v>74</v>
      </c>
      <c r="C12" s="46" t="str">
        <f t="shared" si="0"/>
        <v>Jonas Wolf</v>
      </c>
      <c r="D12" s="46" t="s">
        <v>35</v>
      </c>
      <c r="E12" s="46">
        <v>2013</v>
      </c>
      <c r="F12" s="47">
        <v>6.82</v>
      </c>
      <c r="G12" s="46">
        <f t="shared" si="1"/>
        <v>0</v>
      </c>
      <c r="H12" s="46" t="str">
        <f>VLOOKUP(C12,Teilnehmer!$A$1:$A$200,1,FALSE)</f>
        <v>Jonas Wolf</v>
      </c>
    </row>
    <row r="13" spans="1:8" x14ac:dyDescent="0.25">
      <c r="A13" s="46" t="s">
        <v>69</v>
      </c>
      <c r="B13" s="46" t="s">
        <v>68</v>
      </c>
      <c r="C13" s="46" t="str">
        <f t="shared" si="0"/>
        <v>Tim Wagner</v>
      </c>
      <c r="D13" s="46" t="s">
        <v>35</v>
      </c>
      <c r="E13" s="46">
        <v>2013</v>
      </c>
      <c r="F13" s="47">
        <v>5.2</v>
      </c>
      <c r="G13" s="46">
        <f t="shared" si="1"/>
        <v>1</v>
      </c>
      <c r="H13" s="46" t="str">
        <f>VLOOKUP(C13,Teilnehmer!$A$1:$A$200,1,FALSE)</f>
        <v>Tim Wagner</v>
      </c>
    </row>
    <row r="14" spans="1:8" x14ac:dyDescent="0.25">
      <c r="A14" s="46" t="s">
        <v>80</v>
      </c>
      <c r="B14" s="46" t="s">
        <v>79</v>
      </c>
      <c r="C14" s="46" t="str">
        <f t="shared" si="0"/>
        <v>Fine Hahn</v>
      </c>
      <c r="D14" s="46" t="s">
        <v>78</v>
      </c>
      <c r="E14" s="46">
        <v>2012</v>
      </c>
      <c r="F14" s="47">
        <v>9.3000000000000007</v>
      </c>
      <c r="G14" s="46">
        <f t="shared" si="1"/>
        <v>0</v>
      </c>
      <c r="H14" s="46" t="str">
        <f>VLOOKUP(C14,Teilnehmer!$A$1:$A$200,1,FALSE)</f>
        <v>Fine Hahn</v>
      </c>
    </row>
    <row r="15" spans="1:8" x14ac:dyDescent="0.25">
      <c r="A15" s="46" t="s">
        <v>77</v>
      </c>
      <c r="B15" s="46" t="s">
        <v>76</v>
      </c>
      <c r="C15" s="46" t="str">
        <f t="shared" si="0"/>
        <v>Luisa Wirth</v>
      </c>
      <c r="D15" s="46" t="s">
        <v>78</v>
      </c>
      <c r="E15" s="46">
        <v>2012</v>
      </c>
      <c r="F15" s="47">
        <v>9.07</v>
      </c>
      <c r="G15" s="46">
        <f t="shared" si="1"/>
        <v>1</v>
      </c>
      <c r="H15" s="46" t="str">
        <f>VLOOKUP(C15,Teilnehmer!$A$1:$A$200,1,FALSE)</f>
        <v>Luisa Wirth</v>
      </c>
    </row>
    <row r="16" spans="1:8" x14ac:dyDescent="0.25">
      <c r="A16" s="46" t="s">
        <v>87</v>
      </c>
      <c r="B16" s="46" t="s">
        <v>86</v>
      </c>
      <c r="C16" s="46" t="str">
        <f t="shared" si="0"/>
        <v>Helena Rüger</v>
      </c>
      <c r="D16" s="46" t="s">
        <v>78</v>
      </c>
      <c r="E16" s="46">
        <v>2012</v>
      </c>
      <c r="F16" s="47">
        <v>8.4499999999999993</v>
      </c>
      <c r="G16" s="46">
        <f t="shared" si="1"/>
        <v>0</v>
      </c>
      <c r="H16" s="46" t="str">
        <f>VLOOKUP(C16,Teilnehmer!$A$1:$A$200,1,FALSE)</f>
        <v>Helena Rüger</v>
      </c>
    </row>
    <row r="17" spans="1:8" x14ac:dyDescent="0.25">
      <c r="A17" s="46" t="s">
        <v>82</v>
      </c>
      <c r="B17" s="46" t="s">
        <v>81</v>
      </c>
      <c r="C17" s="46" t="str">
        <f t="shared" si="0"/>
        <v>Lina Röhrdanz</v>
      </c>
      <c r="D17" s="46" t="s">
        <v>78</v>
      </c>
      <c r="E17" s="46">
        <v>2012</v>
      </c>
      <c r="F17" s="47">
        <v>8</v>
      </c>
      <c r="G17" s="46">
        <f t="shared" si="1"/>
        <v>1</v>
      </c>
      <c r="H17" s="46" t="str">
        <f>VLOOKUP(C17,Teilnehmer!$A$1:$A$200,1,FALSE)</f>
        <v>Lina Röhrdanz</v>
      </c>
    </row>
    <row r="18" spans="1:8" x14ac:dyDescent="0.25">
      <c r="A18" s="46" t="s">
        <v>89</v>
      </c>
      <c r="B18" s="46" t="s">
        <v>88</v>
      </c>
      <c r="C18" s="46" t="str">
        <f t="shared" si="0"/>
        <v>Mia Weppler</v>
      </c>
      <c r="D18" s="46" t="s">
        <v>78</v>
      </c>
      <c r="E18" s="46">
        <v>2012</v>
      </c>
      <c r="F18" s="47">
        <v>5.82</v>
      </c>
      <c r="G18" s="46">
        <f>MOD(ROW(),2)</f>
        <v>0</v>
      </c>
      <c r="H18" s="46" t="str">
        <f>VLOOKUP(C18,Teilnehmer!$A$1:$A$200,1,FALSE)</f>
        <v>Mia Weppler</v>
      </c>
    </row>
    <row r="19" spans="1:8" x14ac:dyDescent="0.25">
      <c r="A19" s="46" t="s">
        <v>85</v>
      </c>
      <c r="B19" s="46" t="s">
        <v>84</v>
      </c>
      <c r="C19" s="46" t="str">
        <f t="shared" si="0"/>
        <v>Clara Kirchner</v>
      </c>
      <c r="D19" s="46" t="s">
        <v>78</v>
      </c>
      <c r="E19" s="46">
        <v>2012</v>
      </c>
      <c r="F19" s="47" t="s">
        <v>156</v>
      </c>
      <c r="G19" s="46">
        <f t="shared" si="1"/>
        <v>1</v>
      </c>
      <c r="H19" s="46" t="str">
        <f>VLOOKUP(C19,Teilnehmer!$A$1:$A$200,1,FALSE)</f>
        <v>Clara Kirchner</v>
      </c>
    </row>
    <row r="20" spans="1:8" x14ac:dyDescent="0.25">
      <c r="A20" s="46" t="s">
        <v>117</v>
      </c>
      <c r="B20" s="46" t="s">
        <v>116</v>
      </c>
      <c r="C20" s="46" t="str">
        <f t="shared" si="0"/>
        <v>Neah Wagenführ</v>
      </c>
      <c r="D20" s="46" t="s">
        <v>78</v>
      </c>
      <c r="E20" s="46">
        <v>2013</v>
      </c>
      <c r="F20" s="47">
        <v>8.51</v>
      </c>
      <c r="G20" s="46">
        <f t="shared" si="1"/>
        <v>0</v>
      </c>
      <c r="H20" s="46" t="str">
        <f>VLOOKUP(C20,Teilnehmer!$A$1:$A$200,1,FALSE)</f>
        <v>Neah Wagenführ</v>
      </c>
    </row>
    <row r="21" spans="1:8" x14ac:dyDescent="0.25">
      <c r="A21" s="94" t="s">
        <v>403</v>
      </c>
      <c r="B21" s="46" t="s">
        <v>123</v>
      </c>
      <c r="C21" s="46" t="str">
        <f t="shared" si="0"/>
        <v>Enny Reitz</v>
      </c>
      <c r="D21" s="46" t="s">
        <v>78</v>
      </c>
      <c r="E21" s="46">
        <v>2013</v>
      </c>
      <c r="F21" s="47">
        <v>8.2899999999999991</v>
      </c>
      <c r="G21" s="46">
        <f t="shared" si="1"/>
        <v>1</v>
      </c>
      <c r="H21" s="46" t="str">
        <f>VLOOKUP(C21,Teilnehmer!$A$1:$A$200,1,FALSE)</f>
        <v>Enny Reitz</v>
      </c>
    </row>
    <row r="22" spans="1:8" x14ac:dyDescent="0.25">
      <c r="A22" s="46" t="s">
        <v>122</v>
      </c>
      <c r="B22" s="46" t="s">
        <v>121</v>
      </c>
      <c r="C22" s="46" t="str">
        <f t="shared" si="0"/>
        <v>Lea Dostal</v>
      </c>
      <c r="D22" s="46" t="s">
        <v>78</v>
      </c>
      <c r="E22" s="46">
        <v>2013</v>
      </c>
      <c r="F22" s="47">
        <v>7.96</v>
      </c>
      <c r="G22" s="46">
        <f t="shared" si="1"/>
        <v>0</v>
      </c>
      <c r="H22" s="46" t="str">
        <f>VLOOKUP(C22,Teilnehmer!$A$1:$A$200,1,FALSE)</f>
        <v>Lea Dostal</v>
      </c>
    </row>
    <row r="23" spans="1:8" x14ac:dyDescent="0.25">
      <c r="A23" s="46" t="s">
        <v>120</v>
      </c>
      <c r="B23" s="46" t="s">
        <v>119</v>
      </c>
      <c r="C23" s="46" t="str">
        <f t="shared" si="0"/>
        <v>Malia Staab</v>
      </c>
      <c r="D23" s="46" t="s">
        <v>78</v>
      </c>
      <c r="E23" s="46">
        <v>2013</v>
      </c>
      <c r="F23" s="47">
        <v>7.89</v>
      </c>
      <c r="G23" s="46">
        <f t="shared" si="1"/>
        <v>1</v>
      </c>
      <c r="H23" s="46" t="str">
        <f>VLOOKUP(C23,Teilnehmer!$A$1:$A$200,1,FALSE)</f>
        <v>Malia Staab</v>
      </c>
    </row>
    <row r="24" spans="1:8" x14ac:dyDescent="0.25">
      <c r="A24" s="46" t="s">
        <v>138</v>
      </c>
      <c r="B24" s="46" t="s">
        <v>110</v>
      </c>
      <c r="C24" s="46" t="str">
        <f t="shared" si="0"/>
        <v>Anna Pfeiffer</v>
      </c>
      <c r="D24" s="46" t="s">
        <v>78</v>
      </c>
      <c r="E24" s="46">
        <v>2013</v>
      </c>
      <c r="F24" s="47">
        <v>7.8</v>
      </c>
      <c r="G24" s="46">
        <f t="shared" si="1"/>
        <v>0</v>
      </c>
      <c r="H24" s="46" t="str">
        <f>VLOOKUP(C24,Teilnehmer!$A$1:$A$200,1,FALSE)</f>
        <v>Anna Pfeiffer</v>
      </c>
    </row>
    <row r="25" spans="1:8" x14ac:dyDescent="0.25">
      <c r="A25" s="46" t="s">
        <v>125</v>
      </c>
      <c r="B25" s="46" t="s">
        <v>124</v>
      </c>
      <c r="C25" s="46" t="str">
        <f t="shared" si="0"/>
        <v>Alina Kokel</v>
      </c>
      <c r="D25" s="46" t="s">
        <v>78</v>
      </c>
      <c r="E25" s="46">
        <v>2013</v>
      </c>
      <c r="F25" s="47">
        <v>7.74</v>
      </c>
      <c r="G25" s="46">
        <f t="shared" si="1"/>
        <v>1</v>
      </c>
      <c r="H25" s="46" t="str">
        <f>VLOOKUP(C25,Teilnehmer!$A$1:$A$200,1,FALSE)</f>
        <v>Alina Kokel</v>
      </c>
    </row>
    <row r="26" spans="1:8" x14ac:dyDescent="0.25">
      <c r="A26" s="46" t="s">
        <v>127</v>
      </c>
      <c r="B26" s="46" t="s">
        <v>126</v>
      </c>
      <c r="C26" s="46" t="str">
        <f t="shared" si="0"/>
        <v>Ida Eberhard</v>
      </c>
      <c r="D26" s="46" t="s">
        <v>78</v>
      </c>
      <c r="E26" s="46">
        <v>2013</v>
      </c>
      <c r="F26" s="47">
        <v>7.53</v>
      </c>
      <c r="G26" s="46">
        <f t="shared" si="1"/>
        <v>0</v>
      </c>
      <c r="H26" s="46" t="str">
        <f>VLOOKUP(C26,Teilnehmer!$A$1:$A$200,1,FALSE)</f>
        <v>Ida Eberhard</v>
      </c>
    </row>
    <row r="27" spans="1:8" x14ac:dyDescent="0.25">
      <c r="A27" s="46" t="s">
        <v>142</v>
      </c>
      <c r="B27" s="46" t="s">
        <v>88</v>
      </c>
      <c r="C27" s="46" t="str">
        <f t="shared" si="0"/>
        <v>Mia Sippel</v>
      </c>
      <c r="D27" s="46" t="s">
        <v>78</v>
      </c>
      <c r="E27" s="46">
        <v>2013</v>
      </c>
      <c r="F27" s="47">
        <v>7.52</v>
      </c>
      <c r="G27" s="46">
        <f t="shared" si="1"/>
        <v>1</v>
      </c>
      <c r="H27" s="46" t="str">
        <f>VLOOKUP(C27,Teilnehmer!$A$1:$A$200,1,FALSE)</f>
        <v>Mia Sippel</v>
      </c>
    </row>
    <row r="28" spans="1:8" x14ac:dyDescent="0.25">
      <c r="A28" s="46" t="s">
        <v>133</v>
      </c>
      <c r="B28" s="46" t="s">
        <v>132</v>
      </c>
      <c r="C28" s="46" t="str">
        <f t="shared" si="0"/>
        <v>Emma Mehler</v>
      </c>
      <c r="D28" s="46" t="s">
        <v>78</v>
      </c>
      <c r="E28" s="46">
        <v>2013</v>
      </c>
      <c r="F28" s="47">
        <v>6.94</v>
      </c>
      <c r="G28" s="46">
        <f t="shared" si="1"/>
        <v>0</v>
      </c>
      <c r="H28" s="46" t="str">
        <f>VLOOKUP(C28,Teilnehmer!$A$1:$A$200,1,FALSE)</f>
        <v>Emma Mehler</v>
      </c>
    </row>
    <row r="29" spans="1:8" x14ac:dyDescent="0.25">
      <c r="A29" s="46" t="s">
        <v>137</v>
      </c>
      <c r="B29" s="46" t="s">
        <v>136</v>
      </c>
      <c r="C29" s="46" t="str">
        <f t="shared" si="0"/>
        <v>Amelie Thalmann</v>
      </c>
      <c r="D29" s="46" t="s">
        <v>78</v>
      </c>
      <c r="E29" s="46">
        <v>2013</v>
      </c>
      <c r="F29" s="47">
        <v>6.77</v>
      </c>
      <c r="G29" s="46">
        <f t="shared" si="1"/>
        <v>1</v>
      </c>
      <c r="H29" s="46" t="str">
        <f>VLOOKUP(C29,Teilnehmer!$A$1:$A$200,1,FALSE)</f>
        <v>Amelie Thalmann</v>
      </c>
    </row>
    <row r="30" spans="1:8" x14ac:dyDescent="0.25">
      <c r="A30" s="46" t="s">
        <v>131</v>
      </c>
      <c r="B30" s="46" t="s">
        <v>102</v>
      </c>
      <c r="C30" s="46" t="str">
        <f t="shared" si="0"/>
        <v>Sarah Strom</v>
      </c>
      <c r="D30" s="46" t="s">
        <v>78</v>
      </c>
      <c r="E30" s="46">
        <v>2013</v>
      </c>
      <c r="F30" s="47">
        <v>6.77</v>
      </c>
      <c r="G30" s="46">
        <f t="shared" si="1"/>
        <v>0</v>
      </c>
      <c r="H30" s="46" t="str">
        <f>VLOOKUP(C30,Teilnehmer!$A$1:$A$200,1,FALSE)</f>
        <v>Sarah Strom</v>
      </c>
    </row>
    <row r="31" spans="1:8" x14ac:dyDescent="0.25">
      <c r="A31" s="46" t="s">
        <v>135</v>
      </c>
      <c r="B31" s="46" t="s">
        <v>134</v>
      </c>
      <c r="C31" s="46" t="str">
        <f t="shared" si="0"/>
        <v>Frieda Dörr</v>
      </c>
      <c r="D31" s="46" t="s">
        <v>78</v>
      </c>
      <c r="E31" s="46">
        <v>2013</v>
      </c>
      <c r="F31" s="47">
        <v>6.73</v>
      </c>
      <c r="G31" s="46">
        <f t="shared" si="1"/>
        <v>1</v>
      </c>
      <c r="H31" s="46" t="str">
        <f>VLOOKUP(C31,Teilnehmer!$A$1:$A$200,1,FALSE)</f>
        <v>Frieda Dörr</v>
      </c>
    </row>
    <row r="32" spans="1:8" x14ac:dyDescent="0.25">
      <c r="A32" s="46" t="s">
        <v>130</v>
      </c>
      <c r="B32" s="46" t="s">
        <v>129</v>
      </c>
      <c r="C32" s="46" t="str">
        <f t="shared" si="0"/>
        <v>Emilia Bremer</v>
      </c>
      <c r="D32" s="46" t="s">
        <v>78</v>
      </c>
      <c r="E32" s="46">
        <v>2013</v>
      </c>
      <c r="F32" s="47">
        <v>6.72</v>
      </c>
      <c r="G32" s="46">
        <f t="shared" si="1"/>
        <v>0</v>
      </c>
      <c r="H32" s="46" t="str">
        <f>VLOOKUP(C32,Teilnehmer!$A$1:$A$200,1,FALSE)</f>
        <v>Emilia Bremer</v>
      </c>
    </row>
    <row r="33" spans="1:8" x14ac:dyDescent="0.25">
      <c r="A33" s="46" t="s">
        <v>37</v>
      </c>
      <c r="B33" s="46" t="s">
        <v>128</v>
      </c>
      <c r="C33" s="46" t="str">
        <f t="shared" si="0"/>
        <v>Marie Fritz</v>
      </c>
      <c r="D33" s="46" t="s">
        <v>78</v>
      </c>
      <c r="E33" s="46">
        <v>2013</v>
      </c>
      <c r="F33" s="47">
        <v>5.65</v>
      </c>
      <c r="G33" s="46">
        <f t="shared" si="1"/>
        <v>1</v>
      </c>
      <c r="H33" s="46" t="str">
        <f>VLOOKUP(C33,Teilnehmer!$A$1:$A$200,1,FALSE)</f>
        <v>Marie Fritz</v>
      </c>
    </row>
    <row r="34" spans="1:8" x14ac:dyDescent="0.25">
      <c r="A34" s="46" t="s">
        <v>148</v>
      </c>
      <c r="B34" s="46" t="s">
        <v>147</v>
      </c>
      <c r="C34" s="46" t="str">
        <f t="shared" si="0"/>
        <v>Evelyn-Kristina Barvish</v>
      </c>
      <c r="D34" s="46" t="s">
        <v>78</v>
      </c>
      <c r="E34" s="46">
        <v>2013</v>
      </c>
      <c r="F34" s="47">
        <v>5.54</v>
      </c>
      <c r="G34" s="46">
        <f t="shared" si="1"/>
        <v>0</v>
      </c>
      <c r="H34" s="46" t="str">
        <f>VLOOKUP(C34,Teilnehmer!$A$1:$A$200,1,FALSE)</f>
        <v>Evelyn-Kristina Barvish</v>
      </c>
    </row>
    <row r="35" spans="1:8" s="48" customFormat="1" x14ac:dyDescent="0.25">
      <c r="A35" s="48" t="s">
        <v>153</v>
      </c>
      <c r="B35" s="48" t="s">
        <v>152</v>
      </c>
      <c r="C35" s="46" t="str">
        <f t="shared" si="0"/>
        <v>Lilu Schneider</v>
      </c>
      <c r="D35" s="48" t="s">
        <v>78</v>
      </c>
      <c r="E35" s="48">
        <v>2013</v>
      </c>
      <c r="F35" s="49">
        <v>4.96</v>
      </c>
      <c r="G35" s="48">
        <f t="shared" si="1"/>
        <v>1</v>
      </c>
      <c r="H35" s="46" t="str">
        <f>VLOOKUP(C35,Teilnehmer!$A$1:$A$200,1,FALSE)</f>
        <v>Lilu Schneider</v>
      </c>
    </row>
    <row r="36" spans="1:8" x14ac:dyDescent="0.25">
      <c r="A36" s="46" t="s">
        <v>157</v>
      </c>
      <c r="B36" s="46" t="s">
        <v>158</v>
      </c>
      <c r="C36" s="46" t="str">
        <f t="shared" si="0"/>
        <v>Oskar Karnoll</v>
      </c>
      <c r="D36" s="46" t="s">
        <v>35</v>
      </c>
      <c r="E36" s="46">
        <v>2014</v>
      </c>
      <c r="F36" s="46">
        <v>20</v>
      </c>
      <c r="G36" s="46">
        <f t="shared" si="1"/>
        <v>0</v>
      </c>
      <c r="H36" s="46" t="e">
        <f>VLOOKUP(C36,Teilnehmer!$A$1:$A$200,1,FALSE)</f>
        <v>#N/A</v>
      </c>
    </row>
    <row r="37" spans="1:8" x14ac:dyDescent="0.25">
      <c r="A37" s="46" t="s">
        <v>159</v>
      </c>
      <c r="B37" s="46" t="s">
        <v>160</v>
      </c>
      <c r="C37" s="46" t="str">
        <f t="shared" si="0"/>
        <v>Thomas Steinacker</v>
      </c>
      <c r="D37" s="46" t="s">
        <v>35</v>
      </c>
      <c r="E37" s="46">
        <v>2014</v>
      </c>
      <c r="F37" s="46">
        <v>24</v>
      </c>
      <c r="G37" s="46">
        <f t="shared" si="1"/>
        <v>1</v>
      </c>
      <c r="H37" s="46" t="e">
        <f>VLOOKUP(C37,Teilnehmer!$A$1:$A$200,1,FALSE)</f>
        <v>#N/A</v>
      </c>
    </row>
    <row r="38" spans="1:8" x14ac:dyDescent="0.25">
      <c r="A38" s="46" t="s">
        <v>161</v>
      </c>
      <c r="B38" s="46" t="s">
        <v>162</v>
      </c>
      <c r="C38" s="46" t="str">
        <f t="shared" si="0"/>
        <v>Tristan Grunau</v>
      </c>
      <c r="D38" s="46" t="s">
        <v>35</v>
      </c>
      <c r="E38" s="46">
        <v>2014</v>
      </c>
      <c r="F38" s="46">
        <v>26</v>
      </c>
      <c r="G38" s="46">
        <f t="shared" si="1"/>
        <v>0</v>
      </c>
      <c r="H38" s="46" t="e">
        <f>VLOOKUP(C38,Teilnehmer!$A$1:$A$200,1,FALSE)</f>
        <v>#N/A</v>
      </c>
    </row>
    <row r="39" spans="1:8" x14ac:dyDescent="0.25">
      <c r="A39" s="46" t="s">
        <v>91</v>
      </c>
      <c r="B39" s="46" t="s">
        <v>163</v>
      </c>
      <c r="C39" s="46" t="str">
        <f t="shared" si="0"/>
        <v>Friedrich Wahl</v>
      </c>
      <c r="D39" s="46" t="s">
        <v>35</v>
      </c>
      <c r="E39" s="46">
        <v>2014</v>
      </c>
      <c r="F39" s="46">
        <v>27</v>
      </c>
      <c r="G39" s="46">
        <f t="shared" si="1"/>
        <v>1</v>
      </c>
      <c r="H39" s="46" t="e">
        <f>VLOOKUP(C39,Teilnehmer!$A$1:$A$200,1,FALSE)</f>
        <v>#N/A</v>
      </c>
    </row>
    <row r="40" spans="1:8" x14ac:dyDescent="0.25">
      <c r="A40" s="46" t="s">
        <v>164</v>
      </c>
      <c r="B40" s="46" t="s">
        <v>165</v>
      </c>
      <c r="C40" s="46" t="str">
        <f t="shared" si="0"/>
        <v>Adrian Herdt</v>
      </c>
      <c r="D40" s="46" t="s">
        <v>35</v>
      </c>
      <c r="E40" s="46">
        <v>2014</v>
      </c>
      <c r="F40" s="46">
        <v>27</v>
      </c>
      <c r="G40" s="46">
        <f t="shared" si="1"/>
        <v>0</v>
      </c>
      <c r="H40" s="46" t="e">
        <f>VLOOKUP(C40,Teilnehmer!$A$1:$A$200,1,FALSE)</f>
        <v>#N/A</v>
      </c>
    </row>
    <row r="41" spans="1:8" x14ac:dyDescent="0.25">
      <c r="A41" s="46" t="s">
        <v>166</v>
      </c>
      <c r="B41" s="46" t="s">
        <v>167</v>
      </c>
      <c r="C41" s="46" t="str">
        <f t="shared" si="0"/>
        <v>Finn Marlon Lerch</v>
      </c>
      <c r="D41" s="46" t="s">
        <v>35</v>
      </c>
      <c r="E41" s="46">
        <v>2014</v>
      </c>
      <c r="F41" s="46">
        <v>30</v>
      </c>
      <c r="G41" s="46">
        <f t="shared" si="1"/>
        <v>1</v>
      </c>
      <c r="H41" s="46" t="e">
        <f>VLOOKUP(C41,Teilnehmer!$A$1:$A$200,1,FALSE)</f>
        <v>#N/A</v>
      </c>
    </row>
    <row r="42" spans="1:8" x14ac:dyDescent="0.25">
      <c r="A42" s="46" t="s">
        <v>168</v>
      </c>
      <c r="B42" s="46" t="s">
        <v>60</v>
      </c>
      <c r="C42" s="46" t="str">
        <f t="shared" si="0"/>
        <v>Linus Hofmann</v>
      </c>
      <c r="D42" s="46" t="s">
        <v>35</v>
      </c>
      <c r="E42" s="46">
        <v>2014</v>
      </c>
      <c r="F42" s="46">
        <v>30</v>
      </c>
      <c r="G42" s="46">
        <f t="shared" si="1"/>
        <v>0</v>
      </c>
      <c r="H42" s="46" t="e">
        <f>VLOOKUP(C42,Teilnehmer!$A$1:$A$200,1,FALSE)</f>
        <v>#N/A</v>
      </c>
    </row>
    <row r="43" spans="1:8" x14ac:dyDescent="0.25">
      <c r="A43" s="46" t="s">
        <v>169</v>
      </c>
      <c r="B43" s="46" t="s">
        <v>170</v>
      </c>
      <c r="C43" s="46" t="str">
        <f t="shared" si="0"/>
        <v>Liam Klein</v>
      </c>
      <c r="D43" s="46" t="s">
        <v>35</v>
      </c>
      <c r="E43" s="46">
        <v>2014</v>
      </c>
      <c r="F43" s="46">
        <v>32</v>
      </c>
      <c r="G43" s="46">
        <f t="shared" si="1"/>
        <v>1</v>
      </c>
      <c r="H43" s="46" t="e">
        <f>VLOOKUP(C43,Teilnehmer!$A$1:$A$200,1,FALSE)</f>
        <v>#N/A</v>
      </c>
    </row>
    <row r="44" spans="1:8" x14ac:dyDescent="0.25">
      <c r="A44" s="46" t="s">
        <v>61</v>
      </c>
      <c r="B44" s="46" t="s">
        <v>171</v>
      </c>
      <c r="C44" s="46" t="str">
        <f t="shared" si="0"/>
        <v>Logan Penrod</v>
      </c>
      <c r="D44" s="46" t="s">
        <v>35</v>
      </c>
      <c r="E44" s="46">
        <v>2014</v>
      </c>
      <c r="F44" s="46">
        <v>32</v>
      </c>
      <c r="G44" s="46">
        <f t="shared" si="1"/>
        <v>0</v>
      </c>
      <c r="H44" s="46" t="e">
        <f>VLOOKUP(C44,Teilnehmer!$A$1:$A$200,1,FALSE)</f>
        <v>#N/A</v>
      </c>
    </row>
    <row r="45" spans="1:8" x14ac:dyDescent="0.25">
      <c r="A45" s="46" t="s">
        <v>172</v>
      </c>
      <c r="B45" s="46" t="s">
        <v>173</v>
      </c>
      <c r="C45" s="46" t="str">
        <f t="shared" si="0"/>
        <v>Lucas Bernhardt</v>
      </c>
      <c r="D45" s="46" t="s">
        <v>35</v>
      </c>
      <c r="E45" s="46">
        <v>2014</v>
      </c>
      <c r="F45" s="46">
        <v>35</v>
      </c>
      <c r="G45" s="46">
        <f t="shared" si="1"/>
        <v>1</v>
      </c>
      <c r="H45" s="46" t="e">
        <f>VLOOKUP(C45,Teilnehmer!$A$1:$A$200,1,FALSE)</f>
        <v>#N/A</v>
      </c>
    </row>
    <row r="46" spans="1:8" x14ac:dyDescent="0.25">
      <c r="A46" s="46" t="s">
        <v>174</v>
      </c>
      <c r="B46" s="46" t="s">
        <v>175</v>
      </c>
      <c r="C46" s="46" t="str">
        <f t="shared" si="0"/>
        <v>Max Grabow</v>
      </c>
      <c r="D46" s="46" t="s">
        <v>35</v>
      </c>
      <c r="E46" s="46">
        <v>2014</v>
      </c>
      <c r="F46" s="46">
        <v>35</v>
      </c>
      <c r="G46" s="46">
        <f t="shared" si="1"/>
        <v>0</v>
      </c>
      <c r="H46" s="46" t="e">
        <f>VLOOKUP(C46,Teilnehmer!$A$1:$A$200,1,FALSE)</f>
        <v>#N/A</v>
      </c>
    </row>
    <row r="47" spans="1:8" x14ac:dyDescent="0.25">
      <c r="A47" s="46" t="s">
        <v>176</v>
      </c>
      <c r="B47" s="46" t="s">
        <v>55</v>
      </c>
      <c r="C47" s="46" t="str">
        <f t="shared" si="0"/>
        <v>Jacob Gaudl</v>
      </c>
      <c r="D47" s="46" t="s">
        <v>35</v>
      </c>
      <c r="E47" s="46">
        <v>2014</v>
      </c>
      <c r="F47" s="46">
        <v>36</v>
      </c>
      <c r="G47" s="46">
        <f t="shared" si="1"/>
        <v>1</v>
      </c>
      <c r="H47" s="46" t="e">
        <f>VLOOKUP(C47,Teilnehmer!$A$1:$A$200,1,FALSE)</f>
        <v>#N/A</v>
      </c>
    </row>
    <row r="48" spans="1:8" x14ac:dyDescent="0.25">
      <c r="A48" s="46" t="s">
        <v>177</v>
      </c>
      <c r="B48" s="46" t="s">
        <v>178</v>
      </c>
      <c r="C48" s="46" t="str">
        <f t="shared" si="0"/>
        <v>Marlon Rausch</v>
      </c>
      <c r="D48" s="46" t="s">
        <v>35</v>
      </c>
      <c r="E48" s="46">
        <v>2015</v>
      </c>
      <c r="F48" s="46">
        <v>18</v>
      </c>
      <c r="G48" s="46">
        <f t="shared" si="1"/>
        <v>0</v>
      </c>
      <c r="H48" s="46" t="e">
        <f>VLOOKUP(C48,Teilnehmer!$A$1:$A$200,1,FALSE)</f>
        <v>#N/A</v>
      </c>
    </row>
    <row r="49" spans="1:8" x14ac:dyDescent="0.25">
      <c r="A49" s="46" t="s">
        <v>179</v>
      </c>
      <c r="B49" s="46" t="s">
        <v>180</v>
      </c>
      <c r="C49" s="46" t="str">
        <f t="shared" si="0"/>
        <v>Paul Göbel</v>
      </c>
      <c r="D49" s="46" t="s">
        <v>35</v>
      </c>
      <c r="E49" s="46">
        <v>2015</v>
      </c>
      <c r="F49" s="46">
        <v>22</v>
      </c>
      <c r="G49" s="46">
        <f t="shared" si="1"/>
        <v>1</v>
      </c>
      <c r="H49" s="46" t="e">
        <f>VLOOKUP(C49,Teilnehmer!$A$1:$A$200,1,FALSE)</f>
        <v>#N/A</v>
      </c>
    </row>
    <row r="50" spans="1:8" x14ac:dyDescent="0.25">
      <c r="A50" s="46" t="s">
        <v>181</v>
      </c>
      <c r="B50" s="46" t="s">
        <v>182</v>
      </c>
      <c r="C50" s="46" t="str">
        <f t="shared" si="0"/>
        <v>Luca Habl</v>
      </c>
      <c r="D50" s="46" t="s">
        <v>35</v>
      </c>
      <c r="E50" s="46">
        <v>2015</v>
      </c>
      <c r="F50" s="46">
        <v>24</v>
      </c>
      <c r="G50" s="46">
        <f t="shared" si="1"/>
        <v>0</v>
      </c>
      <c r="H50" s="46" t="e">
        <f>VLOOKUP(C50,Teilnehmer!$A$1:$A$200,1,FALSE)</f>
        <v>#N/A</v>
      </c>
    </row>
    <row r="51" spans="1:8" x14ac:dyDescent="0.25">
      <c r="A51" s="46" t="s">
        <v>183</v>
      </c>
      <c r="B51" s="46" t="s">
        <v>184</v>
      </c>
      <c r="C51" s="46" t="str">
        <f t="shared" si="0"/>
        <v>Liam Jannis Hess</v>
      </c>
      <c r="D51" s="46" t="s">
        <v>35</v>
      </c>
      <c r="E51" s="46">
        <v>2015</v>
      </c>
      <c r="F51" s="46">
        <v>24</v>
      </c>
      <c r="G51" s="46">
        <f t="shared" si="1"/>
        <v>1</v>
      </c>
      <c r="H51" s="46" t="e">
        <f>VLOOKUP(C51,Teilnehmer!$A$1:$A$200,1,FALSE)</f>
        <v>#N/A</v>
      </c>
    </row>
    <row r="52" spans="1:8" x14ac:dyDescent="0.25">
      <c r="A52" s="46" t="s">
        <v>185</v>
      </c>
      <c r="B52" s="46" t="s">
        <v>39</v>
      </c>
      <c r="C52" s="46" t="str">
        <f t="shared" si="0"/>
        <v>Ben Wierzchucki</v>
      </c>
      <c r="D52" s="46" t="s">
        <v>35</v>
      </c>
      <c r="E52" s="46">
        <v>2015</v>
      </c>
      <c r="F52" s="46">
        <v>24</v>
      </c>
      <c r="G52" s="46">
        <f t="shared" si="1"/>
        <v>0</v>
      </c>
      <c r="H52" s="46" t="e">
        <f>VLOOKUP(C52,Teilnehmer!$A$1:$A$200,1,FALSE)</f>
        <v>#N/A</v>
      </c>
    </row>
    <row r="53" spans="1:8" x14ac:dyDescent="0.25">
      <c r="A53" s="46" t="s">
        <v>186</v>
      </c>
      <c r="B53" s="46" t="s">
        <v>187</v>
      </c>
      <c r="C53" s="46" t="str">
        <f t="shared" si="0"/>
        <v>Henri Kostka</v>
      </c>
      <c r="D53" s="46" t="s">
        <v>35</v>
      </c>
      <c r="E53" s="46">
        <v>2015</v>
      </c>
      <c r="F53" s="46">
        <v>25</v>
      </c>
      <c r="G53" s="46">
        <f t="shared" si="1"/>
        <v>1</v>
      </c>
      <c r="H53" s="46" t="e">
        <f>VLOOKUP(C53,Teilnehmer!$A$1:$A$200,1,FALSE)</f>
        <v>#N/A</v>
      </c>
    </row>
    <row r="54" spans="1:8" x14ac:dyDescent="0.25">
      <c r="A54" s="46" t="s">
        <v>69</v>
      </c>
      <c r="B54" s="46" t="s">
        <v>39</v>
      </c>
      <c r="C54" s="46" t="str">
        <f t="shared" si="0"/>
        <v>Ben Wagner</v>
      </c>
      <c r="D54" s="46" t="s">
        <v>35</v>
      </c>
      <c r="E54" s="46">
        <v>2015</v>
      </c>
      <c r="F54" s="46">
        <v>27</v>
      </c>
      <c r="G54" s="46">
        <f t="shared" si="1"/>
        <v>0</v>
      </c>
      <c r="H54" s="46" t="e">
        <f>VLOOKUP(C54,Teilnehmer!$A$1:$A$200,1,FALSE)</f>
        <v>#N/A</v>
      </c>
    </row>
    <row r="55" spans="1:8" x14ac:dyDescent="0.25">
      <c r="A55" s="46" t="s">
        <v>188</v>
      </c>
      <c r="B55" s="46" t="s">
        <v>189</v>
      </c>
      <c r="C55" s="46" t="str">
        <f t="shared" si="0"/>
        <v>Richard Röse</v>
      </c>
      <c r="D55" s="46" t="s">
        <v>35</v>
      </c>
      <c r="E55" s="46">
        <v>2015</v>
      </c>
      <c r="F55" s="46">
        <v>30</v>
      </c>
      <c r="G55" s="46">
        <f t="shared" si="1"/>
        <v>1</v>
      </c>
      <c r="H55" s="46" t="e">
        <f>VLOOKUP(C55,Teilnehmer!$A$1:$A$200,1,FALSE)</f>
        <v>#N/A</v>
      </c>
    </row>
    <row r="56" spans="1:8" x14ac:dyDescent="0.25">
      <c r="A56" s="46" t="s">
        <v>190</v>
      </c>
      <c r="B56" s="46" t="s">
        <v>191</v>
      </c>
      <c r="C56" s="46" t="str">
        <f t="shared" si="0"/>
        <v>Nick Stöcklein</v>
      </c>
      <c r="D56" s="46" t="s">
        <v>35</v>
      </c>
      <c r="E56" s="46">
        <v>2015</v>
      </c>
      <c r="F56" s="46">
        <v>32</v>
      </c>
      <c r="G56" s="46">
        <f t="shared" si="1"/>
        <v>0</v>
      </c>
      <c r="H56" s="46" t="e">
        <f>VLOOKUP(C56,Teilnehmer!$A$1:$A$200,1,FALSE)</f>
        <v>#N/A</v>
      </c>
    </row>
    <row r="57" spans="1:8" x14ac:dyDescent="0.25">
      <c r="A57" s="46" t="s">
        <v>192</v>
      </c>
      <c r="B57" s="46" t="s">
        <v>193</v>
      </c>
      <c r="C57" s="46" t="str">
        <f t="shared" si="0"/>
        <v>Josh Walther</v>
      </c>
      <c r="D57" s="46" t="s">
        <v>35</v>
      </c>
      <c r="E57" s="46">
        <v>2015</v>
      </c>
      <c r="F57" s="46">
        <v>32</v>
      </c>
      <c r="G57" s="46">
        <f t="shared" si="1"/>
        <v>1</v>
      </c>
      <c r="H57" s="46" t="e">
        <f>VLOOKUP(C57,Teilnehmer!$A$1:$A$200,1,FALSE)</f>
        <v>#N/A</v>
      </c>
    </row>
    <row r="58" spans="1:8" x14ac:dyDescent="0.25">
      <c r="A58" s="46" t="s">
        <v>194</v>
      </c>
      <c r="B58" s="46" t="s">
        <v>46</v>
      </c>
      <c r="C58" s="46" t="str">
        <f t="shared" si="0"/>
        <v>Jonathan Dehnel</v>
      </c>
      <c r="D58" s="46" t="s">
        <v>35</v>
      </c>
      <c r="E58" s="46">
        <v>2015</v>
      </c>
      <c r="F58" s="46">
        <v>34</v>
      </c>
      <c r="G58" s="46">
        <f t="shared" si="1"/>
        <v>0</v>
      </c>
      <c r="H58" s="46" t="e">
        <f>VLOOKUP(C58,Teilnehmer!$A$1:$A$200,1,FALSE)</f>
        <v>#N/A</v>
      </c>
    </row>
    <row r="59" spans="1:8" x14ac:dyDescent="0.25">
      <c r="A59" s="46" t="s">
        <v>163</v>
      </c>
      <c r="B59" s="46" t="s">
        <v>132</v>
      </c>
      <c r="C59" s="46" t="str">
        <f t="shared" si="0"/>
        <v>Emma Friedrich</v>
      </c>
      <c r="D59" s="46" t="s">
        <v>78</v>
      </c>
      <c r="E59" s="46">
        <v>2014</v>
      </c>
      <c r="F59" s="46">
        <v>14</v>
      </c>
      <c r="G59" s="46">
        <f t="shared" si="1"/>
        <v>1</v>
      </c>
      <c r="H59" s="46" t="e">
        <f>VLOOKUP(C59,Teilnehmer!$A$1:$A$200,1,FALSE)</f>
        <v>#N/A</v>
      </c>
    </row>
    <row r="60" spans="1:8" x14ac:dyDescent="0.25">
      <c r="A60" s="46" t="s">
        <v>195</v>
      </c>
      <c r="B60" s="46" t="s">
        <v>196</v>
      </c>
      <c r="C60" s="46" t="str">
        <f t="shared" si="0"/>
        <v>Adele Sophia Barazzuol</v>
      </c>
      <c r="D60" s="46" t="s">
        <v>78</v>
      </c>
      <c r="E60" s="46">
        <v>2014</v>
      </c>
      <c r="F60" s="46">
        <v>22</v>
      </c>
      <c r="G60" s="46">
        <f t="shared" si="1"/>
        <v>0</v>
      </c>
      <c r="H60" s="46" t="e">
        <f>VLOOKUP(C60,Teilnehmer!$A$1:$A$200,1,FALSE)</f>
        <v>#N/A</v>
      </c>
    </row>
    <row r="61" spans="1:8" x14ac:dyDescent="0.25">
      <c r="A61" s="46" t="s">
        <v>197</v>
      </c>
      <c r="B61" s="46" t="s">
        <v>198</v>
      </c>
      <c r="C61" s="46" t="str">
        <f t="shared" si="0"/>
        <v>Hanna Schmidt</v>
      </c>
      <c r="D61" s="46" t="s">
        <v>78</v>
      </c>
      <c r="E61" s="46">
        <v>2014</v>
      </c>
      <c r="F61" s="46">
        <v>23</v>
      </c>
      <c r="G61" s="46">
        <f t="shared" si="1"/>
        <v>1</v>
      </c>
      <c r="H61" s="46" t="e">
        <f>VLOOKUP(C61,Teilnehmer!$A$1:$A$200,1,FALSE)</f>
        <v>#N/A</v>
      </c>
    </row>
    <row r="62" spans="1:8" x14ac:dyDescent="0.25">
      <c r="A62" s="46" t="s">
        <v>91</v>
      </c>
      <c r="B62" s="46" t="s">
        <v>199</v>
      </c>
      <c r="C62" s="46" t="str">
        <f t="shared" si="0"/>
        <v>Theresa Wahl</v>
      </c>
      <c r="D62" s="46" t="s">
        <v>78</v>
      </c>
      <c r="E62" s="46">
        <v>2014</v>
      </c>
      <c r="F62" s="46">
        <v>23</v>
      </c>
      <c r="G62" s="46">
        <f t="shared" si="1"/>
        <v>0</v>
      </c>
      <c r="H62" s="46" t="e">
        <f>VLOOKUP(C62,Teilnehmer!$A$1:$A$200,1,FALSE)</f>
        <v>#N/A</v>
      </c>
    </row>
    <row r="63" spans="1:8" x14ac:dyDescent="0.25">
      <c r="A63" s="46" t="s">
        <v>200</v>
      </c>
      <c r="B63" s="46" t="s">
        <v>201</v>
      </c>
      <c r="C63" s="46" t="str">
        <f t="shared" si="0"/>
        <v>Mila Jost</v>
      </c>
      <c r="D63" s="46" t="s">
        <v>78</v>
      </c>
      <c r="E63" s="46">
        <v>2014</v>
      </c>
      <c r="F63" s="46">
        <v>26</v>
      </c>
      <c r="G63" s="46">
        <f t="shared" si="1"/>
        <v>1</v>
      </c>
      <c r="H63" s="46" t="e">
        <f>VLOOKUP(C63,Teilnehmer!$A$1:$A$200,1,FALSE)</f>
        <v>#N/A</v>
      </c>
    </row>
    <row r="64" spans="1:8" x14ac:dyDescent="0.25">
      <c r="A64" s="46" t="s">
        <v>202</v>
      </c>
      <c r="B64" s="46" t="s">
        <v>203</v>
      </c>
      <c r="C64" s="46" t="str">
        <f t="shared" si="0"/>
        <v>Liel Möller</v>
      </c>
      <c r="D64" s="46" t="s">
        <v>78</v>
      </c>
      <c r="E64" s="46">
        <v>2014</v>
      </c>
      <c r="F64" s="46">
        <v>27</v>
      </c>
      <c r="G64" s="46">
        <f t="shared" si="1"/>
        <v>0</v>
      </c>
      <c r="H64" s="46" t="e">
        <f>VLOOKUP(C64,Teilnehmer!$A$1:$A$200,1,FALSE)</f>
        <v>#N/A</v>
      </c>
    </row>
    <row r="65" spans="1:8" x14ac:dyDescent="0.25">
      <c r="A65" s="46" t="s">
        <v>204</v>
      </c>
      <c r="B65" s="46" t="s">
        <v>205</v>
      </c>
      <c r="C65" s="46" t="str">
        <f t="shared" si="0"/>
        <v>Ella Renker</v>
      </c>
      <c r="D65" s="46" t="s">
        <v>78</v>
      </c>
      <c r="E65" s="46">
        <v>2014</v>
      </c>
      <c r="F65" s="46">
        <v>27</v>
      </c>
      <c r="G65" s="46">
        <f t="shared" si="1"/>
        <v>1</v>
      </c>
      <c r="H65" s="46" t="e">
        <f>VLOOKUP(C65,Teilnehmer!$A$1:$A$200,1,FALSE)</f>
        <v>#N/A</v>
      </c>
    </row>
    <row r="66" spans="1:8" x14ac:dyDescent="0.25">
      <c r="A66" s="46" t="s">
        <v>206</v>
      </c>
      <c r="B66" s="46" t="s">
        <v>126</v>
      </c>
      <c r="C66" s="46" t="str">
        <f t="shared" si="0"/>
        <v>Ida Weiland</v>
      </c>
      <c r="D66" s="46" t="s">
        <v>78</v>
      </c>
      <c r="E66" s="46">
        <v>2014</v>
      </c>
      <c r="F66" s="46">
        <v>27</v>
      </c>
      <c r="G66" s="46">
        <f t="shared" si="1"/>
        <v>0</v>
      </c>
      <c r="H66" s="46" t="e">
        <f>VLOOKUP(C66,Teilnehmer!$A$1:$A$200,1,FALSE)</f>
        <v>#N/A</v>
      </c>
    </row>
    <row r="67" spans="1:8" x14ac:dyDescent="0.25">
      <c r="A67" s="46" t="s">
        <v>207</v>
      </c>
      <c r="B67" s="46" t="s">
        <v>208</v>
      </c>
      <c r="C67" s="46" t="str">
        <f t="shared" ref="C67:C124" si="2">B67&amp;" "&amp;A67</f>
        <v>Lara Huber</v>
      </c>
      <c r="D67" s="46" t="s">
        <v>78</v>
      </c>
      <c r="E67" s="46">
        <v>2014</v>
      </c>
      <c r="F67" s="46">
        <v>27</v>
      </c>
      <c r="G67" s="46">
        <f t="shared" ref="G67:G87" si="3">MOD(ROW(),2)</f>
        <v>1</v>
      </c>
      <c r="H67" s="46" t="e">
        <f>VLOOKUP(C67,Teilnehmer!$A$1:$A$200,1,FALSE)</f>
        <v>#N/A</v>
      </c>
    </row>
    <row r="68" spans="1:8" x14ac:dyDescent="0.25">
      <c r="A68" s="46" t="s">
        <v>209</v>
      </c>
      <c r="B68" s="46" t="s">
        <v>210</v>
      </c>
      <c r="C68" s="46" t="str">
        <f t="shared" si="2"/>
        <v>Pauline Heiß</v>
      </c>
      <c r="D68" s="46" t="s">
        <v>78</v>
      </c>
      <c r="E68" s="46">
        <v>2014</v>
      </c>
      <c r="F68" s="46">
        <v>29</v>
      </c>
      <c r="G68" s="46">
        <f t="shared" si="3"/>
        <v>0</v>
      </c>
      <c r="H68" s="46" t="e">
        <f>VLOOKUP(C68,Teilnehmer!$A$1:$A$200,1,FALSE)</f>
        <v>#N/A</v>
      </c>
    </row>
    <row r="69" spans="1:8" x14ac:dyDescent="0.25">
      <c r="A69" s="46" t="s">
        <v>211</v>
      </c>
      <c r="B69" s="46" t="s">
        <v>128</v>
      </c>
      <c r="C69" s="46" t="str">
        <f t="shared" si="2"/>
        <v>Marie Scheuermann</v>
      </c>
      <c r="D69" s="46" t="s">
        <v>78</v>
      </c>
      <c r="E69" s="46">
        <v>2014</v>
      </c>
      <c r="F69" s="46">
        <v>29</v>
      </c>
      <c r="G69" s="46">
        <f t="shared" si="3"/>
        <v>1</v>
      </c>
      <c r="H69" s="46" t="e">
        <f>VLOOKUP(C69,Teilnehmer!$A$1:$A$200,1,FALSE)</f>
        <v>#N/A</v>
      </c>
    </row>
    <row r="70" spans="1:8" x14ac:dyDescent="0.25">
      <c r="A70" s="46" t="s">
        <v>212</v>
      </c>
      <c r="B70" s="46" t="s">
        <v>213</v>
      </c>
      <c r="C70" s="46" t="str">
        <f t="shared" si="2"/>
        <v>Marlene Becker</v>
      </c>
      <c r="D70" s="46" t="s">
        <v>78</v>
      </c>
      <c r="E70" s="46">
        <v>2014</v>
      </c>
      <c r="F70" s="46">
        <v>29</v>
      </c>
      <c r="G70" s="46">
        <f t="shared" si="3"/>
        <v>0</v>
      </c>
      <c r="H70" s="46" t="e">
        <f>VLOOKUP(C70,Teilnehmer!$A$1:$A$200,1,FALSE)</f>
        <v>#N/A</v>
      </c>
    </row>
    <row r="71" spans="1:8" x14ac:dyDescent="0.25">
      <c r="A71" s="46" t="s">
        <v>214</v>
      </c>
      <c r="B71" s="46" t="s">
        <v>215</v>
      </c>
      <c r="C71" s="46" t="str">
        <f t="shared" si="2"/>
        <v>Emmi Illgen</v>
      </c>
      <c r="D71" s="46" t="s">
        <v>78</v>
      </c>
      <c r="E71" s="46">
        <v>2014</v>
      </c>
      <c r="F71" s="46">
        <v>30</v>
      </c>
      <c r="G71" s="46">
        <f t="shared" si="3"/>
        <v>1</v>
      </c>
      <c r="H71" s="46" t="e">
        <f>VLOOKUP(C71,Teilnehmer!$A$1:$A$200,1,FALSE)</f>
        <v>#N/A</v>
      </c>
    </row>
    <row r="72" spans="1:8" x14ac:dyDescent="0.25">
      <c r="A72" s="46" t="s">
        <v>216</v>
      </c>
      <c r="B72" s="46" t="s">
        <v>217</v>
      </c>
      <c r="C72" s="46" t="str">
        <f t="shared" si="2"/>
        <v>Nele Otto</v>
      </c>
      <c r="D72" s="46" t="s">
        <v>78</v>
      </c>
      <c r="E72" s="46">
        <v>2014</v>
      </c>
      <c r="F72" s="46">
        <v>31</v>
      </c>
      <c r="G72" s="46">
        <f t="shared" si="3"/>
        <v>0</v>
      </c>
      <c r="H72" s="46" t="e">
        <f>VLOOKUP(C72,Teilnehmer!$A$1:$A$200,1,FALSE)</f>
        <v>#N/A</v>
      </c>
    </row>
    <row r="73" spans="1:8" x14ac:dyDescent="0.25">
      <c r="A73" s="46" t="s">
        <v>218</v>
      </c>
      <c r="B73" s="46" t="s">
        <v>219</v>
      </c>
      <c r="C73" s="46" t="str">
        <f t="shared" si="2"/>
        <v>Nora Pettermann</v>
      </c>
      <c r="D73" s="46" t="s">
        <v>78</v>
      </c>
      <c r="E73" s="46">
        <v>2014</v>
      </c>
      <c r="F73" s="46">
        <v>31</v>
      </c>
      <c r="G73" s="46">
        <f t="shared" si="3"/>
        <v>1</v>
      </c>
      <c r="H73" s="46" t="e">
        <f>VLOOKUP(C73,Teilnehmer!$A$1:$A$200,1,FALSE)</f>
        <v>#N/A</v>
      </c>
    </row>
    <row r="74" spans="1:8" x14ac:dyDescent="0.25">
      <c r="A74" s="46" t="s">
        <v>197</v>
      </c>
      <c r="B74" s="46" t="s">
        <v>220</v>
      </c>
      <c r="C74" s="46" t="str">
        <f t="shared" si="2"/>
        <v>Sophia Schmidt</v>
      </c>
      <c r="D74" s="46" t="s">
        <v>78</v>
      </c>
      <c r="E74" s="46">
        <v>2014</v>
      </c>
      <c r="F74" s="46">
        <v>32</v>
      </c>
      <c r="G74" s="46">
        <f t="shared" si="3"/>
        <v>0</v>
      </c>
      <c r="H74" s="46" t="e">
        <f>VLOOKUP(C74,Teilnehmer!$A$1:$A$200,1,FALSE)</f>
        <v>#N/A</v>
      </c>
    </row>
    <row r="75" spans="1:8" x14ac:dyDescent="0.25">
      <c r="A75" s="46" t="s">
        <v>221</v>
      </c>
      <c r="B75" s="46" t="s">
        <v>222</v>
      </c>
      <c r="C75" s="46" t="str">
        <f t="shared" si="2"/>
        <v>Karla Stein</v>
      </c>
      <c r="D75" s="46" t="s">
        <v>78</v>
      </c>
      <c r="E75" s="46">
        <v>2015</v>
      </c>
      <c r="F75" s="46">
        <v>19</v>
      </c>
      <c r="G75" s="46">
        <f t="shared" si="3"/>
        <v>1</v>
      </c>
      <c r="H75" s="46" t="e">
        <f>VLOOKUP(C75,Teilnehmer!$A$1:$A$200,1,FALSE)</f>
        <v>#N/A</v>
      </c>
    </row>
    <row r="76" spans="1:8" x14ac:dyDescent="0.25">
      <c r="A76" s="46" t="s">
        <v>125</v>
      </c>
      <c r="B76" s="46" t="s">
        <v>223</v>
      </c>
      <c r="C76" s="46" t="str">
        <f t="shared" si="2"/>
        <v>Manjana Kokel</v>
      </c>
      <c r="D76" s="46" t="s">
        <v>78</v>
      </c>
      <c r="E76" s="46">
        <v>2015</v>
      </c>
      <c r="F76" s="46">
        <v>20</v>
      </c>
      <c r="G76" s="46">
        <f t="shared" si="3"/>
        <v>0</v>
      </c>
      <c r="H76" s="46" t="e">
        <f>VLOOKUP(C76,Teilnehmer!$A$1:$A$200,1,FALSE)</f>
        <v>#N/A</v>
      </c>
    </row>
    <row r="77" spans="1:8" x14ac:dyDescent="0.25">
      <c r="A77" s="46" t="s">
        <v>224</v>
      </c>
      <c r="B77" s="46" t="s">
        <v>140</v>
      </c>
      <c r="C77" s="46" t="str">
        <f t="shared" si="2"/>
        <v>Valerie Röhrig</v>
      </c>
      <c r="D77" s="46" t="s">
        <v>78</v>
      </c>
      <c r="E77" s="46">
        <v>2015</v>
      </c>
      <c r="F77" s="46">
        <v>22</v>
      </c>
      <c r="G77" s="46">
        <f t="shared" si="3"/>
        <v>1</v>
      </c>
      <c r="H77" s="46" t="e">
        <f>VLOOKUP(C77,Teilnehmer!$A$1:$A$200,1,FALSE)</f>
        <v>#N/A</v>
      </c>
    </row>
    <row r="78" spans="1:8" x14ac:dyDescent="0.25">
      <c r="A78" s="46" t="s">
        <v>225</v>
      </c>
      <c r="B78" s="46" t="s">
        <v>81</v>
      </c>
      <c r="C78" s="46" t="str">
        <f t="shared" si="2"/>
        <v>Lina Wicke</v>
      </c>
      <c r="D78" s="46" t="s">
        <v>78</v>
      </c>
      <c r="E78" s="46">
        <v>2015</v>
      </c>
      <c r="F78" s="46">
        <v>24</v>
      </c>
      <c r="G78" s="46">
        <f t="shared" si="3"/>
        <v>0</v>
      </c>
      <c r="H78" s="46" t="e">
        <f>VLOOKUP(C78,Teilnehmer!$A$1:$A$200,1,FALSE)</f>
        <v>#N/A</v>
      </c>
    </row>
    <row r="79" spans="1:8" x14ac:dyDescent="0.25">
      <c r="A79" s="46" t="s">
        <v>226</v>
      </c>
      <c r="B79" s="46" t="s">
        <v>227</v>
      </c>
      <c r="C79" s="46" t="str">
        <f t="shared" si="2"/>
        <v>Franziska Stark</v>
      </c>
      <c r="D79" s="46" t="s">
        <v>78</v>
      </c>
      <c r="E79" s="46">
        <v>2015</v>
      </c>
      <c r="F79" s="46">
        <v>25</v>
      </c>
      <c r="G79" s="46">
        <f t="shared" si="3"/>
        <v>1</v>
      </c>
      <c r="H79" s="46" t="e">
        <f>VLOOKUP(C79,Teilnehmer!$A$1:$A$200,1,FALSE)</f>
        <v>#N/A</v>
      </c>
    </row>
    <row r="80" spans="1:8" x14ac:dyDescent="0.25">
      <c r="A80" s="46" t="s">
        <v>228</v>
      </c>
      <c r="B80" s="46" t="s">
        <v>229</v>
      </c>
      <c r="C80" s="46" t="str">
        <f t="shared" si="2"/>
        <v>Lisann Ahne</v>
      </c>
      <c r="D80" s="46" t="s">
        <v>78</v>
      </c>
      <c r="E80" s="46">
        <v>2015</v>
      </c>
      <c r="F80" s="46">
        <v>26</v>
      </c>
      <c r="G80" s="46">
        <f t="shared" si="3"/>
        <v>0</v>
      </c>
      <c r="H80" s="46" t="e">
        <f>VLOOKUP(C80,Teilnehmer!$A$1:$A$200,1,FALSE)</f>
        <v>#N/A</v>
      </c>
    </row>
    <row r="81" spans="1:8" x14ac:dyDescent="0.25">
      <c r="A81" s="46" t="s">
        <v>230</v>
      </c>
      <c r="B81" s="46" t="s">
        <v>231</v>
      </c>
      <c r="C81" s="46" t="str">
        <f t="shared" si="2"/>
        <v>Charlotte Loll</v>
      </c>
      <c r="D81" s="46" t="s">
        <v>78</v>
      </c>
      <c r="E81" s="46">
        <v>2015</v>
      </c>
      <c r="F81" s="46">
        <v>27</v>
      </c>
      <c r="G81" s="46">
        <f t="shared" si="3"/>
        <v>1</v>
      </c>
      <c r="H81" s="46" t="e">
        <f>VLOOKUP(C81,Teilnehmer!$A$1:$A$200,1,FALSE)</f>
        <v>#N/A</v>
      </c>
    </row>
    <row r="82" spans="1:8" x14ac:dyDescent="0.25">
      <c r="A82" s="46" t="s">
        <v>232</v>
      </c>
      <c r="B82" s="46" t="s">
        <v>136</v>
      </c>
      <c r="C82" s="46" t="str">
        <f t="shared" si="2"/>
        <v>Amelie Maiwald</v>
      </c>
      <c r="D82" s="46" t="s">
        <v>78</v>
      </c>
      <c r="E82" s="46">
        <v>2015</v>
      </c>
      <c r="F82" s="46">
        <v>27</v>
      </c>
      <c r="G82" s="46">
        <f t="shared" si="3"/>
        <v>0</v>
      </c>
      <c r="H82" s="46" t="e">
        <f>VLOOKUP(C82,Teilnehmer!$A$1:$A$200,1,FALSE)</f>
        <v>#N/A</v>
      </c>
    </row>
    <row r="83" spans="1:8" x14ac:dyDescent="0.25">
      <c r="A83" s="46" t="s">
        <v>233</v>
      </c>
      <c r="B83" s="46" t="s">
        <v>234</v>
      </c>
      <c r="C83" s="46" t="str">
        <f t="shared" si="2"/>
        <v>Johanna Schrimpf</v>
      </c>
      <c r="D83" s="46" t="s">
        <v>78</v>
      </c>
      <c r="E83" s="46">
        <v>2015</v>
      </c>
      <c r="F83" s="46">
        <v>27</v>
      </c>
      <c r="G83" s="46">
        <f t="shared" si="3"/>
        <v>1</v>
      </c>
      <c r="H83" s="46" t="e">
        <f>VLOOKUP(C83,Teilnehmer!$A$1:$A$200,1,FALSE)</f>
        <v>#N/A</v>
      </c>
    </row>
    <row r="84" spans="1:8" x14ac:dyDescent="0.25">
      <c r="A84" s="46" t="s">
        <v>235</v>
      </c>
      <c r="B84" s="46" t="s">
        <v>81</v>
      </c>
      <c r="C84" s="46" t="str">
        <f t="shared" si="2"/>
        <v>Lina Burgschweiger</v>
      </c>
      <c r="D84" s="46" t="s">
        <v>78</v>
      </c>
      <c r="E84" s="46">
        <v>2015</v>
      </c>
      <c r="F84" s="46">
        <v>29</v>
      </c>
      <c r="G84" s="46">
        <f t="shared" si="3"/>
        <v>0</v>
      </c>
      <c r="H84" s="46" t="e">
        <f>VLOOKUP(C84,Teilnehmer!$A$1:$A$200,1,FALSE)</f>
        <v>#N/A</v>
      </c>
    </row>
    <row r="85" spans="1:8" x14ac:dyDescent="0.25">
      <c r="A85" s="46" t="s">
        <v>236</v>
      </c>
      <c r="B85" s="46" t="s">
        <v>128</v>
      </c>
      <c r="C85" s="46" t="str">
        <f t="shared" si="2"/>
        <v>Marie Kimpel</v>
      </c>
      <c r="D85" s="46" t="s">
        <v>78</v>
      </c>
      <c r="E85" s="46">
        <v>2015</v>
      </c>
      <c r="F85" s="46">
        <v>31</v>
      </c>
      <c r="G85" s="46">
        <f t="shared" si="3"/>
        <v>1</v>
      </c>
      <c r="H85" s="46" t="e">
        <f>VLOOKUP(C85,Teilnehmer!$A$1:$A$200,1,FALSE)</f>
        <v>#N/A</v>
      </c>
    </row>
    <row r="86" spans="1:8" x14ac:dyDescent="0.25">
      <c r="A86" s="46" t="s">
        <v>237</v>
      </c>
      <c r="B86" s="46" t="s">
        <v>238</v>
      </c>
      <c r="C86" s="46" t="str">
        <f t="shared" si="2"/>
        <v>Lena Zielinski</v>
      </c>
      <c r="D86" s="46" t="s">
        <v>78</v>
      </c>
      <c r="E86" s="46">
        <v>2015</v>
      </c>
      <c r="F86" s="46">
        <v>31</v>
      </c>
      <c r="G86" s="46">
        <f t="shared" si="3"/>
        <v>0</v>
      </c>
      <c r="H86" s="46" t="e">
        <f>VLOOKUP(C86,Teilnehmer!$A$1:$A$200,1,FALSE)</f>
        <v>#N/A</v>
      </c>
    </row>
    <row r="87" spans="1:8" s="48" customFormat="1" x14ac:dyDescent="0.25">
      <c r="A87" s="48" t="s">
        <v>89</v>
      </c>
      <c r="B87" s="48" t="s">
        <v>239</v>
      </c>
      <c r="C87" s="48" t="str">
        <f t="shared" si="2"/>
        <v>Paula Weppler</v>
      </c>
      <c r="D87" s="48" t="s">
        <v>78</v>
      </c>
      <c r="E87" s="48">
        <v>2015</v>
      </c>
      <c r="F87" s="48">
        <v>36</v>
      </c>
      <c r="G87" s="48">
        <f t="shared" si="3"/>
        <v>1</v>
      </c>
      <c r="H87" s="46" t="e">
        <f>VLOOKUP(C87,Teilnehmer!$A$1:$A$200,1,FALSE)</f>
        <v>#N/A</v>
      </c>
    </row>
    <row r="88" spans="1:8" x14ac:dyDescent="0.25">
      <c r="A88" s="46" t="s">
        <v>37</v>
      </c>
      <c r="B88" s="46" t="s">
        <v>240</v>
      </c>
      <c r="C88" s="46" t="str">
        <f t="shared" si="2"/>
        <v>Hendrik Fritz</v>
      </c>
      <c r="D88" s="46" t="s">
        <v>35</v>
      </c>
      <c r="E88" s="46">
        <v>2016</v>
      </c>
      <c r="F88" s="46">
        <f>G88*-1</f>
        <v>2.25</v>
      </c>
      <c r="G88" s="48">
        <v>-2.25</v>
      </c>
      <c r="H88" s="46" t="e">
        <f>VLOOKUP(C88,Teilnehmer!$A$1:$A$200,1,FALSE)</f>
        <v>#N/A</v>
      </c>
    </row>
    <row r="89" spans="1:8" x14ac:dyDescent="0.25">
      <c r="A89" s="46" t="s">
        <v>241</v>
      </c>
      <c r="B89" s="46" t="s">
        <v>242</v>
      </c>
      <c r="C89" s="46" t="str">
        <f t="shared" si="2"/>
        <v>Nikita Britschew</v>
      </c>
      <c r="D89" s="46" t="s">
        <v>35</v>
      </c>
      <c r="E89" s="46">
        <v>2016</v>
      </c>
      <c r="F89" s="46">
        <f t="shared" ref="F89:F124" si="4">G89*-1</f>
        <v>2</v>
      </c>
      <c r="G89" s="48">
        <v>-2</v>
      </c>
      <c r="H89" s="46" t="e">
        <f>VLOOKUP(C89,Teilnehmer!$A$1:$A$200,1,FALSE)</f>
        <v>#N/A</v>
      </c>
    </row>
    <row r="90" spans="1:8" x14ac:dyDescent="0.25">
      <c r="A90" s="46" t="s">
        <v>243</v>
      </c>
      <c r="B90" s="46" t="s">
        <v>244</v>
      </c>
      <c r="C90" s="46" t="str">
        <f t="shared" si="2"/>
        <v>Kian Kaiser</v>
      </c>
      <c r="D90" s="46" t="s">
        <v>35</v>
      </c>
      <c r="E90" s="46">
        <v>2016</v>
      </c>
      <c r="F90" s="46">
        <f t="shared" si="4"/>
        <v>2</v>
      </c>
      <c r="G90" s="48">
        <v>-2</v>
      </c>
      <c r="H90" s="46" t="e">
        <f>VLOOKUP(C90,Teilnehmer!$A$1:$A$200,1,FALSE)</f>
        <v>#N/A</v>
      </c>
    </row>
    <row r="91" spans="1:8" x14ac:dyDescent="0.25">
      <c r="A91" s="46" t="s">
        <v>34</v>
      </c>
      <c r="B91" s="46" t="s">
        <v>132</v>
      </c>
      <c r="C91" s="46" t="str">
        <f t="shared" si="2"/>
        <v>Emma Pfanschilling</v>
      </c>
      <c r="D91" s="46" t="s">
        <v>78</v>
      </c>
      <c r="E91" s="46">
        <v>2016</v>
      </c>
      <c r="F91" s="46">
        <f t="shared" si="4"/>
        <v>2</v>
      </c>
      <c r="G91" s="48">
        <v>-2</v>
      </c>
      <c r="H91" s="46" t="e">
        <f>VLOOKUP(C91,Teilnehmer!$A$1:$A$200,1,FALSE)</f>
        <v>#N/A</v>
      </c>
    </row>
    <row r="92" spans="1:8" x14ac:dyDescent="0.25">
      <c r="A92" s="46" t="s">
        <v>245</v>
      </c>
      <c r="B92" s="46" t="s">
        <v>39</v>
      </c>
      <c r="C92" s="46" t="str">
        <f t="shared" si="2"/>
        <v>Ben Ruhl</v>
      </c>
      <c r="D92" s="46" t="s">
        <v>35</v>
      </c>
      <c r="E92" s="46">
        <v>2016</v>
      </c>
      <c r="F92" s="46">
        <f t="shared" si="4"/>
        <v>2</v>
      </c>
      <c r="G92" s="48">
        <v>-2</v>
      </c>
      <c r="H92" s="46" t="e">
        <f>VLOOKUP(C92,Teilnehmer!$A$1:$A$200,1,FALSE)</f>
        <v>#N/A</v>
      </c>
    </row>
    <row r="93" spans="1:8" x14ac:dyDescent="0.25">
      <c r="A93" s="46" t="s">
        <v>130</v>
      </c>
      <c r="B93" s="46" t="s">
        <v>246</v>
      </c>
      <c r="C93" s="46" t="str">
        <f t="shared" si="2"/>
        <v>Maximilian Bremer</v>
      </c>
      <c r="D93" s="46" t="s">
        <v>35</v>
      </c>
      <c r="E93" s="46">
        <v>2016</v>
      </c>
      <c r="F93" s="46">
        <f t="shared" si="4"/>
        <v>1.75</v>
      </c>
      <c r="G93" s="48">
        <v>-1.75</v>
      </c>
      <c r="H93" s="46" t="e">
        <f>VLOOKUP(C93,Teilnehmer!$A$1:$A$200,1,FALSE)</f>
        <v>#N/A</v>
      </c>
    </row>
    <row r="94" spans="1:8" x14ac:dyDescent="0.25">
      <c r="A94" s="46" t="s">
        <v>247</v>
      </c>
      <c r="B94" s="46" t="s">
        <v>248</v>
      </c>
      <c r="C94" s="46" t="str">
        <f t="shared" si="2"/>
        <v>Emelie Dautovic</v>
      </c>
      <c r="D94" s="46" t="s">
        <v>78</v>
      </c>
      <c r="E94" s="46">
        <v>2016</v>
      </c>
      <c r="F94" s="46">
        <f t="shared" si="4"/>
        <v>1.75</v>
      </c>
      <c r="G94" s="48">
        <v>-1.75</v>
      </c>
      <c r="H94" s="46" t="e">
        <f>VLOOKUP(C94,Teilnehmer!$A$1:$A$200,1,FALSE)</f>
        <v>#N/A</v>
      </c>
    </row>
    <row r="95" spans="1:8" x14ac:dyDescent="0.25">
      <c r="A95" s="46" t="s">
        <v>249</v>
      </c>
      <c r="B95" s="46" t="s">
        <v>217</v>
      </c>
      <c r="C95" s="46" t="str">
        <f t="shared" si="2"/>
        <v>Nele Dornbach</v>
      </c>
      <c r="D95" s="46" t="s">
        <v>78</v>
      </c>
      <c r="E95" s="46">
        <v>2016</v>
      </c>
      <c r="F95" s="46">
        <f t="shared" si="4"/>
        <v>1.75</v>
      </c>
      <c r="G95" s="48">
        <v>-1.75</v>
      </c>
      <c r="H95" s="46" t="e">
        <f>VLOOKUP(C95,Teilnehmer!$A$1:$A$200,1,FALSE)</f>
        <v>#N/A</v>
      </c>
    </row>
    <row r="96" spans="1:8" x14ac:dyDescent="0.25">
      <c r="A96" s="46" t="s">
        <v>250</v>
      </c>
      <c r="B96" s="46" t="s">
        <v>251</v>
      </c>
      <c r="C96" s="46" t="str">
        <f t="shared" si="2"/>
        <v>Erik Fink</v>
      </c>
      <c r="D96" s="46" t="s">
        <v>35</v>
      </c>
      <c r="E96" s="46">
        <v>2016</v>
      </c>
      <c r="F96" s="46">
        <f t="shared" si="4"/>
        <v>1.75</v>
      </c>
      <c r="G96" s="48">
        <v>-1.75</v>
      </c>
      <c r="H96" s="46" t="e">
        <f>VLOOKUP(C96,Teilnehmer!$A$1:$A$200,1,FALSE)</f>
        <v>#N/A</v>
      </c>
    </row>
    <row r="97" spans="1:8" x14ac:dyDescent="0.25">
      <c r="A97" s="46" t="s">
        <v>252</v>
      </c>
      <c r="B97" s="46" t="s">
        <v>253</v>
      </c>
      <c r="C97" s="46" t="str">
        <f t="shared" si="2"/>
        <v>Sophie Hensler</v>
      </c>
      <c r="D97" s="46" t="s">
        <v>78</v>
      </c>
      <c r="E97" s="46">
        <v>2016</v>
      </c>
      <c r="F97" s="46">
        <f t="shared" si="4"/>
        <v>1.75</v>
      </c>
      <c r="G97" s="48">
        <v>-1.75</v>
      </c>
      <c r="H97" s="46" t="e">
        <f>VLOOKUP(C97,Teilnehmer!$A$1:$A$200,1,FALSE)</f>
        <v>#N/A</v>
      </c>
    </row>
    <row r="98" spans="1:8" x14ac:dyDescent="0.25">
      <c r="A98" s="46" t="s">
        <v>202</v>
      </c>
      <c r="B98" s="46" t="s">
        <v>62</v>
      </c>
      <c r="C98" s="46" t="str">
        <f t="shared" si="2"/>
        <v>Elias Möller</v>
      </c>
      <c r="D98" s="46" t="s">
        <v>35</v>
      </c>
      <c r="E98" s="46">
        <v>2016</v>
      </c>
      <c r="F98" s="46">
        <f t="shared" si="4"/>
        <v>1.75</v>
      </c>
      <c r="G98" s="48">
        <v>-1.75</v>
      </c>
      <c r="H98" s="46" t="e">
        <f>VLOOKUP(C98,Teilnehmer!$A$1:$A$200,1,FALSE)</f>
        <v>#N/A</v>
      </c>
    </row>
    <row r="99" spans="1:8" x14ac:dyDescent="0.25">
      <c r="A99" s="46" t="s">
        <v>254</v>
      </c>
      <c r="B99" s="46" t="s">
        <v>255</v>
      </c>
      <c r="C99" s="46" t="str">
        <f t="shared" si="2"/>
        <v>Leonie Ortwein</v>
      </c>
      <c r="D99" s="46" t="s">
        <v>78</v>
      </c>
      <c r="E99" s="46">
        <v>2016</v>
      </c>
      <c r="F99" s="46">
        <f t="shared" si="4"/>
        <v>1.75</v>
      </c>
      <c r="G99" s="48">
        <v>-1.75</v>
      </c>
      <c r="H99" s="46" t="e">
        <f>VLOOKUP(C99,Teilnehmer!$A$1:$A$200,1,FALSE)</f>
        <v>#N/A</v>
      </c>
    </row>
    <row r="100" spans="1:8" x14ac:dyDescent="0.25">
      <c r="A100" s="46" t="s">
        <v>197</v>
      </c>
      <c r="B100" s="46" t="s">
        <v>84</v>
      </c>
      <c r="C100" s="46" t="str">
        <f t="shared" si="2"/>
        <v>Clara Schmidt</v>
      </c>
      <c r="D100" s="46" t="s">
        <v>78</v>
      </c>
      <c r="E100" s="46">
        <v>2016</v>
      </c>
      <c r="F100" s="46">
        <f t="shared" si="4"/>
        <v>1.75</v>
      </c>
      <c r="G100" s="48">
        <v>-1.75</v>
      </c>
      <c r="H100" s="46" t="e">
        <f>VLOOKUP(C100,Teilnehmer!$A$1:$A$200,1,FALSE)</f>
        <v>#N/A</v>
      </c>
    </row>
    <row r="101" spans="1:8" x14ac:dyDescent="0.25">
      <c r="A101" s="46" t="s">
        <v>256</v>
      </c>
      <c r="B101" s="46" t="s">
        <v>257</v>
      </c>
      <c r="C101" s="46" t="str">
        <f t="shared" si="2"/>
        <v>Oliver Stippich</v>
      </c>
      <c r="D101" s="46" t="s">
        <v>78</v>
      </c>
      <c r="E101" s="46">
        <v>2016</v>
      </c>
      <c r="F101" s="46">
        <f t="shared" si="4"/>
        <v>1.75</v>
      </c>
      <c r="G101" s="48">
        <v>-1.75</v>
      </c>
      <c r="H101" s="46" t="e">
        <f>VLOOKUP(C101,Teilnehmer!$A$1:$A$200,1,FALSE)</f>
        <v>#N/A</v>
      </c>
    </row>
    <row r="102" spans="1:8" x14ac:dyDescent="0.25">
      <c r="A102" s="46" t="s">
        <v>237</v>
      </c>
      <c r="B102" s="46" t="s">
        <v>173</v>
      </c>
      <c r="C102" s="46" t="str">
        <f t="shared" si="2"/>
        <v>Lucas Zielinski</v>
      </c>
      <c r="D102" s="46" t="s">
        <v>35</v>
      </c>
      <c r="E102" s="46">
        <v>2017</v>
      </c>
      <c r="F102" s="46">
        <f t="shared" si="4"/>
        <v>1.75</v>
      </c>
      <c r="G102" s="48">
        <v>-1.75</v>
      </c>
      <c r="H102" s="46" t="e">
        <f>VLOOKUP(C102,Teilnehmer!$A$1:$A$200,1,FALSE)</f>
        <v>#N/A</v>
      </c>
    </row>
    <row r="103" spans="1:8" x14ac:dyDescent="0.25">
      <c r="A103" s="46" t="s">
        <v>82</v>
      </c>
      <c r="B103" s="46" t="s">
        <v>258</v>
      </c>
      <c r="C103" s="46" t="str">
        <f t="shared" si="2"/>
        <v>Greta Röhrdanz</v>
      </c>
      <c r="D103" s="46" t="s">
        <v>78</v>
      </c>
      <c r="E103" s="46">
        <v>2016</v>
      </c>
      <c r="F103" s="46">
        <f t="shared" si="4"/>
        <v>1.75</v>
      </c>
      <c r="G103" s="48">
        <v>-1.75</v>
      </c>
      <c r="H103" s="46" t="e">
        <f>VLOOKUP(C103,Teilnehmer!$A$1:$A$200,1,FALSE)</f>
        <v>#N/A</v>
      </c>
    </row>
    <row r="104" spans="1:8" x14ac:dyDescent="0.25">
      <c r="A104" s="46" t="s">
        <v>259</v>
      </c>
      <c r="B104" s="46" t="s">
        <v>126</v>
      </c>
      <c r="C104" s="46" t="str">
        <f t="shared" si="2"/>
        <v>Ida Korell</v>
      </c>
      <c r="D104" s="46" t="s">
        <v>78</v>
      </c>
      <c r="E104" s="46">
        <v>2016</v>
      </c>
      <c r="F104" s="46">
        <f t="shared" si="4"/>
        <v>1.75</v>
      </c>
      <c r="G104" s="48">
        <v>-1.75</v>
      </c>
      <c r="H104" s="46" t="e">
        <f>VLOOKUP(C104,Teilnehmer!$A$1:$A$200,1,FALSE)</f>
        <v>#N/A</v>
      </c>
    </row>
    <row r="105" spans="1:8" x14ac:dyDescent="0.25">
      <c r="A105" s="46" t="s">
        <v>260</v>
      </c>
      <c r="B105" s="46" t="s">
        <v>261</v>
      </c>
      <c r="C105" s="46" t="str">
        <f t="shared" si="2"/>
        <v>Alva Donath</v>
      </c>
      <c r="D105" s="46" t="s">
        <v>78</v>
      </c>
      <c r="E105" s="46">
        <v>2017</v>
      </c>
      <c r="F105" s="46">
        <f t="shared" si="4"/>
        <v>1.5</v>
      </c>
      <c r="G105" s="48">
        <v>-1.5</v>
      </c>
      <c r="H105" s="46" t="e">
        <f>VLOOKUP(C105,Teilnehmer!$A$1:$A$200,1,FALSE)</f>
        <v>#N/A</v>
      </c>
    </row>
    <row r="106" spans="1:8" x14ac:dyDescent="0.25">
      <c r="A106" s="46" t="s">
        <v>209</v>
      </c>
      <c r="B106" s="46" t="s">
        <v>262</v>
      </c>
      <c r="C106" s="46" t="str">
        <f t="shared" si="2"/>
        <v>Anton Heiß</v>
      </c>
      <c r="D106" s="46" t="s">
        <v>35</v>
      </c>
      <c r="E106" s="46">
        <v>2016</v>
      </c>
      <c r="F106" s="46">
        <f t="shared" si="4"/>
        <v>1.5</v>
      </c>
      <c r="G106" s="48">
        <v>-1.5</v>
      </c>
      <c r="H106" s="46" t="e">
        <f>VLOOKUP(C106,Teilnehmer!$A$1:$A$200,1,FALSE)</f>
        <v>#N/A</v>
      </c>
    </row>
    <row r="107" spans="1:8" x14ac:dyDescent="0.25">
      <c r="A107" s="46" t="s">
        <v>164</v>
      </c>
      <c r="B107" s="46" t="s">
        <v>136</v>
      </c>
      <c r="C107" s="46" t="str">
        <f t="shared" si="2"/>
        <v>Amelie Herdt</v>
      </c>
      <c r="D107" s="46" t="s">
        <v>78</v>
      </c>
      <c r="E107" s="46">
        <v>2016</v>
      </c>
      <c r="F107" s="46">
        <f t="shared" si="4"/>
        <v>1.5</v>
      </c>
      <c r="G107" s="48">
        <v>-1.5</v>
      </c>
      <c r="H107" s="46" t="e">
        <f>VLOOKUP(C107,Teilnehmer!$A$1:$A$200,1,FALSE)</f>
        <v>#N/A</v>
      </c>
    </row>
    <row r="108" spans="1:8" x14ac:dyDescent="0.25">
      <c r="A108" s="46" t="s">
        <v>65</v>
      </c>
      <c r="B108" s="46" t="s">
        <v>263</v>
      </c>
      <c r="C108" s="46" t="str">
        <f t="shared" si="2"/>
        <v>Andrej Lachenmaier</v>
      </c>
      <c r="D108" s="46" t="s">
        <v>35</v>
      </c>
      <c r="E108" s="46">
        <v>2017</v>
      </c>
      <c r="F108" s="46">
        <f t="shared" si="4"/>
        <v>1.5</v>
      </c>
      <c r="G108" s="48">
        <v>-1.5</v>
      </c>
      <c r="H108" s="46" t="e">
        <f>VLOOKUP(C108,Teilnehmer!$A$1:$A$200,1,FALSE)</f>
        <v>#N/A</v>
      </c>
    </row>
    <row r="109" spans="1:8" x14ac:dyDescent="0.25">
      <c r="A109" s="46" t="s">
        <v>202</v>
      </c>
      <c r="B109" s="46" t="s">
        <v>220</v>
      </c>
      <c r="C109" s="46" t="str">
        <f t="shared" si="2"/>
        <v>Sophia Möller</v>
      </c>
      <c r="D109" s="46" t="s">
        <v>78</v>
      </c>
      <c r="E109" s="46">
        <v>2016</v>
      </c>
      <c r="F109" s="46">
        <f t="shared" si="4"/>
        <v>1.5</v>
      </c>
      <c r="G109" s="48">
        <v>-1.5</v>
      </c>
      <c r="H109" s="46" t="e">
        <f>VLOOKUP(C109,Teilnehmer!$A$1:$A$200,1,FALSE)</f>
        <v>#N/A</v>
      </c>
    </row>
    <row r="110" spans="1:8" x14ac:dyDescent="0.25">
      <c r="A110" s="46" t="s">
        <v>197</v>
      </c>
      <c r="B110" s="46" t="s">
        <v>264</v>
      </c>
      <c r="C110" s="46" t="str">
        <f t="shared" si="2"/>
        <v>Luckas Schmidt</v>
      </c>
      <c r="D110" s="46" t="s">
        <v>35</v>
      </c>
      <c r="E110" s="46">
        <v>2016</v>
      </c>
      <c r="F110" s="46">
        <f t="shared" si="4"/>
        <v>1.5</v>
      </c>
      <c r="G110" s="48">
        <v>-1.5</v>
      </c>
      <c r="H110" s="46" t="e">
        <f>VLOOKUP(C110,Teilnehmer!$A$1:$A$200,1,FALSE)</f>
        <v>#N/A</v>
      </c>
    </row>
    <row r="111" spans="1:8" x14ac:dyDescent="0.25">
      <c r="A111" s="46" t="s">
        <v>159</v>
      </c>
      <c r="B111" s="46" t="s">
        <v>265</v>
      </c>
      <c r="C111" s="46" t="str">
        <f t="shared" si="2"/>
        <v>Melanie Steinacker</v>
      </c>
      <c r="D111" s="46" t="s">
        <v>78</v>
      </c>
      <c r="E111" s="46">
        <v>2017</v>
      </c>
      <c r="F111" s="46">
        <f t="shared" si="4"/>
        <v>1.5</v>
      </c>
      <c r="G111" s="48">
        <v>-1.5</v>
      </c>
      <c r="H111" s="46" t="e">
        <f>VLOOKUP(C111,Teilnehmer!$A$1:$A$200,1,FALSE)</f>
        <v>#N/A</v>
      </c>
    </row>
    <row r="112" spans="1:8" x14ac:dyDescent="0.25">
      <c r="A112" s="46" t="s">
        <v>50</v>
      </c>
      <c r="B112" s="46" t="s">
        <v>121</v>
      </c>
      <c r="C112" s="46" t="str">
        <f t="shared" si="2"/>
        <v>Lea Abeska</v>
      </c>
      <c r="D112" s="46" t="s">
        <v>78</v>
      </c>
      <c r="E112" s="46">
        <v>2016</v>
      </c>
      <c r="F112" s="46">
        <f t="shared" si="4"/>
        <v>1.25</v>
      </c>
      <c r="G112" s="48">
        <v>-1.25</v>
      </c>
      <c r="H112" s="46" t="e">
        <f>VLOOKUP(C112,Teilnehmer!$A$1:$A$200,1,FALSE)</f>
        <v>#N/A</v>
      </c>
    </row>
    <row r="113" spans="1:8" x14ac:dyDescent="0.25">
      <c r="A113" s="46" t="s">
        <v>232</v>
      </c>
      <c r="B113" s="46" t="s">
        <v>266</v>
      </c>
      <c r="C113" s="46" t="str">
        <f t="shared" si="2"/>
        <v>Liya Maiwald</v>
      </c>
      <c r="D113" s="46" t="s">
        <v>78</v>
      </c>
      <c r="E113" s="46">
        <v>2017</v>
      </c>
      <c r="F113" s="46">
        <f t="shared" si="4"/>
        <v>1.25</v>
      </c>
      <c r="G113" s="48">
        <v>-1.25</v>
      </c>
      <c r="H113" s="46" t="e">
        <f>VLOOKUP(C113,Teilnehmer!$A$1:$A$200,1,FALSE)</f>
        <v>#N/A</v>
      </c>
    </row>
    <row r="114" spans="1:8" x14ac:dyDescent="0.25">
      <c r="A114" s="46" t="s">
        <v>267</v>
      </c>
      <c r="B114" s="46" t="s">
        <v>205</v>
      </c>
      <c r="C114" s="46" t="str">
        <f t="shared" si="2"/>
        <v>Ella Petz</v>
      </c>
      <c r="D114" s="46" t="s">
        <v>78</v>
      </c>
      <c r="E114" s="46">
        <v>2016</v>
      </c>
      <c r="F114" s="46">
        <f t="shared" si="4"/>
        <v>1.25</v>
      </c>
      <c r="G114" s="48">
        <v>-1.25</v>
      </c>
      <c r="H114" s="46" t="e">
        <f>VLOOKUP(C114,Teilnehmer!$A$1:$A$200,1,FALSE)</f>
        <v>#N/A</v>
      </c>
    </row>
    <row r="115" spans="1:8" x14ac:dyDescent="0.25">
      <c r="A115" s="46" t="s">
        <v>268</v>
      </c>
      <c r="B115" s="46" t="s">
        <v>269</v>
      </c>
      <c r="C115" s="46" t="str">
        <f t="shared" si="2"/>
        <v>Soé Zimmermann</v>
      </c>
      <c r="D115" s="46" t="s">
        <v>78</v>
      </c>
      <c r="E115" s="46">
        <v>2016</v>
      </c>
      <c r="F115" s="46">
        <f t="shared" si="4"/>
        <v>1.25</v>
      </c>
      <c r="G115" s="48">
        <v>-1.25</v>
      </c>
      <c r="H115" s="46" t="e">
        <f>VLOOKUP(C115,Teilnehmer!$A$1:$A$200,1,FALSE)</f>
        <v>#N/A</v>
      </c>
    </row>
    <row r="116" spans="1:8" x14ac:dyDescent="0.25">
      <c r="A116" s="46" t="s">
        <v>270</v>
      </c>
      <c r="B116" s="46" t="s">
        <v>271</v>
      </c>
      <c r="C116" s="46" t="str">
        <f t="shared" si="2"/>
        <v>Aylin Atalay</v>
      </c>
      <c r="D116" s="46" t="s">
        <v>78</v>
      </c>
      <c r="E116" s="46">
        <v>2017</v>
      </c>
      <c r="F116" s="46">
        <f t="shared" si="4"/>
        <v>1</v>
      </c>
      <c r="G116" s="48">
        <v>-1</v>
      </c>
      <c r="H116" s="46" t="e">
        <f>VLOOKUP(C116,Teilnehmer!$A$1:$A$200,1,FALSE)</f>
        <v>#N/A</v>
      </c>
    </row>
    <row r="117" spans="1:8" x14ac:dyDescent="0.25">
      <c r="A117" s="46" t="s">
        <v>168</v>
      </c>
      <c r="B117" s="46" t="s">
        <v>272</v>
      </c>
      <c r="C117" s="46" t="str">
        <f t="shared" si="2"/>
        <v>Jana Hofmann</v>
      </c>
      <c r="D117" s="46" t="s">
        <v>78</v>
      </c>
      <c r="E117" s="46">
        <v>2016</v>
      </c>
      <c r="F117" s="46">
        <f t="shared" si="4"/>
        <v>1</v>
      </c>
      <c r="G117" s="48">
        <v>-1</v>
      </c>
      <c r="H117" s="46" t="e">
        <f>VLOOKUP(C117,Teilnehmer!$A$1:$A$200,1,FALSE)</f>
        <v>#N/A</v>
      </c>
    </row>
    <row r="118" spans="1:8" x14ac:dyDescent="0.25">
      <c r="A118" s="46" t="s">
        <v>230</v>
      </c>
      <c r="B118" s="46" t="s">
        <v>227</v>
      </c>
      <c r="C118" s="46" t="str">
        <f t="shared" si="2"/>
        <v>Franziska Loll</v>
      </c>
      <c r="D118" s="46" t="s">
        <v>78</v>
      </c>
      <c r="E118" s="46">
        <v>2017</v>
      </c>
      <c r="F118" s="46">
        <f t="shared" si="4"/>
        <v>1</v>
      </c>
      <c r="G118" s="48">
        <v>-1</v>
      </c>
      <c r="H118" s="46" t="e">
        <f>VLOOKUP(C118,Teilnehmer!$A$1:$A$200,1,FALSE)</f>
        <v>#N/A</v>
      </c>
    </row>
    <row r="119" spans="1:8" x14ac:dyDescent="0.25">
      <c r="A119" s="46" t="s">
        <v>273</v>
      </c>
      <c r="B119" s="46" t="s">
        <v>238</v>
      </c>
      <c r="C119" s="46" t="str">
        <f t="shared" si="2"/>
        <v>Lena Müller</v>
      </c>
      <c r="D119" s="46" t="s">
        <v>78</v>
      </c>
      <c r="E119" s="46">
        <v>2016</v>
      </c>
      <c r="F119" s="46">
        <f t="shared" si="4"/>
        <v>1</v>
      </c>
      <c r="G119" s="48">
        <v>-1</v>
      </c>
      <c r="H119" s="46" t="e">
        <f>VLOOKUP(C119,Teilnehmer!$A$1:$A$200,1,FALSE)</f>
        <v>#N/A</v>
      </c>
    </row>
    <row r="120" spans="1:8" x14ac:dyDescent="0.25">
      <c r="A120" s="46" t="s">
        <v>131</v>
      </c>
      <c r="B120" s="46" t="s">
        <v>274</v>
      </c>
      <c r="C120" s="46" t="str">
        <f t="shared" si="2"/>
        <v>Robert Strom</v>
      </c>
      <c r="D120" s="46" t="s">
        <v>35</v>
      </c>
      <c r="E120" s="46">
        <v>2016</v>
      </c>
      <c r="F120" s="46">
        <f t="shared" si="4"/>
        <v>1</v>
      </c>
      <c r="G120" s="48">
        <v>-1</v>
      </c>
      <c r="H120" s="46" t="e">
        <f>VLOOKUP(C120,Teilnehmer!$A$1:$A$200,1,FALSE)</f>
        <v>#N/A</v>
      </c>
    </row>
    <row r="121" spans="1:8" x14ac:dyDescent="0.25">
      <c r="A121" s="46" t="s">
        <v>159</v>
      </c>
      <c r="B121" s="46" t="s">
        <v>275</v>
      </c>
      <c r="C121" s="46" t="str">
        <f t="shared" si="2"/>
        <v>Christin Steinacker</v>
      </c>
      <c r="D121" s="46" t="s">
        <v>78</v>
      </c>
      <c r="E121" s="46">
        <v>2017</v>
      </c>
      <c r="F121" s="46">
        <f t="shared" si="4"/>
        <v>1</v>
      </c>
      <c r="G121" s="48">
        <v>-1</v>
      </c>
      <c r="H121" s="46" t="e">
        <f>VLOOKUP(C121,Teilnehmer!$A$1:$A$200,1,FALSE)</f>
        <v>#N/A</v>
      </c>
    </row>
    <row r="122" spans="1:8" x14ac:dyDescent="0.25">
      <c r="A122" s="46" t="s">
        <v>276</v>
      </c>
      <c r="B122" s="46" t="s">
        <v>277</v>
      </c>
      <c r="C122" s="46" t="str">
        <f t="shared" si="2"/>
        <v>Celine Deist</v>
      </c>
      <c r="D122" s="46" t="s">
        <v>78</v>
      </c>
      <c r="E122" s="46">
        <v>2016</v>
      </c>
      <c r="F122" s="46">
        <f t="shared" si="4"/>
        <v>0.75</v>
      </c>
      <c r="G122" s="48">
        <v>-0.75</v>
      </c>
      <c r="H122" s="46" t="e">
        <f>VLOOKUP(C122,Teilnehmer!$A$1:$A$200,1,FALSE)</f>
        <v>#N/A</v>
      </c>
    </row>
    <row r="123" spans="1:8" x14ac:dyDescent="0.25">
      <c r="A123" s="46" t="s">
        <v>278</v>
      </c>
      <c r="B123" s="46" t="s">
        <v>279</v>
      </c>
      <c r="C123" s="46" t="str">
        <f t="shared" si="2"/>
        <v>Kristina Mushikova</v>
      </c>
      <c r="D123" s="46" t="s">
        <v>78</v>
      </c>
      <c r="E123" s="46">
        <v>2018</v>
      </c>
      <c r="F123" s="46">
        <f t="shared" si="4"/>
        <v>0.5</v>
      </c>
      <c r="G123" s="48">
        <v>-0.5</v>
      </c>
      <c r="H123" s="46" t="e">
        <f>VLOOKUP(C123,Teilnehmer!$A$1:$A$200,1,FALSE)</f>
        <v>#N/A</v>
      </c>
    </row>
    <row r="124" spans="1:8" x14ac:dyDescent="0.25">
      <c r="A124" s="46" t="s">
        <v>131</v>
      </c>
      <c r="B124" s="46" t="s">
        <v>280</v>
      </c>
      <c r="C124" s="46" t="str">
        <f t="shared" si="2"/>
        <v>Sofia Strom</v>
      </c>
      <c r="D124" s="46" t="s">
        <v>78</v>
      </c>
      <c r="E124" s="46">
        <v>2018</v>
      </c>
      <c r="F124" s="46">
        <f t="shared" si="4"/>
        <v>0.5</v>
      </c>
      <c r="G124" s="48">
        <v>-0.5</v>
      </c>
      <c r="H124" s="46" t="e">
        <f>VLOOKUP(C124,Teilnehmer!$A$1:$A$200,1,FALSE)</f>
        <v>#N/A</v>
      </c>
    </row>
    <row r="125" spans="1:8" x14ac:dyDescent="0.25">
      <c r="G125" s="48"/>
    </row>
    <row r="126" spans="1:8" x14ac:dyDescent="0.25">
      <c r="G126" s="48"/>
    </row>
    <row r="127" spans="1:8" x14ac:dyDescent="0.25">
      <c r="G127" s="48"/>
    </row>
    <row r="128" spans="1:8" x14ac:dyDescent="0.25">
      <c r="G128" s="48"/>
    </row>
    <row r="129" spans="7:7" x14ac:dyDescent="0.25">
      <c r="G129" s="48"/>
    </row>
    <row r="130" spans="7:7" x14ac:dyDescent="0.25">
      <c r="G130" s="48"/>
    </row>
    <row r="131" spans="7:7" x14ac:dyDescent="0.25">
      <c r="G131" s="48"/>
    </row>
    <row r="132" spans="7:7" x14ac:dyDescent="0.25">
      <c r="G132" s="48"/>
    </row>
    <row r="133" spans="7:7" x14ac:dyDescent="0.25">
      <c r="G133" s="48"/>
    </row>
    <row r="134" spans="7:7" x14ac:dyDescent="0.25">
      <c r="G134" s="48"/>
    </row>
    <row r="135" spans="7:7" x14ac:dyDescent="0.25">
      <c r="G135" s="48"/>
    </row>
    <row r="136" spans="7:7" x14ac:dyDescent="0.25">
      <c r="G136" s="48"/>
    </row>
    <row r="137" spans="7:7" x14ac:dyDescent="0.25">
      <c r="G137" s="48"/>
    </row>
    <row r="138" spans="7:7" x14ac:dyDescent="0.25">
      <c r="G138" s="48"/>
    </row>
    <row r="139" spans="7:7" x14ac:dyDescent="0.25">
      <c r="G139" s="48"/>
    </row>
    <row r="140" spans="7:7" x14ac:dyDescent="0.25">
      <c r="G140" s="48"/>
    </row>
    <row r="141" spans="7:7" x14ac:dyDescent="0.25">
      <c r="G141" s="48"/>
    </row>
    <row r="142" spans="7:7" x14ac:dyDescent="0.25">
      <c r="G142" s="48"/>
    </row>
    <row r="143" spans="7:7" x14ac:dyDescent="0.25">
      <c r="G143" s="48"/>
    </row>
    <row r="144" spans="7:7" x14ac:dyDescent="0.25">
      <c r="G144" s="48"/>
    </row>
    <row r="145" spans="7:7" x14ac:dyDescent="0.25">
      <c r="G145" s="48"/>
    </row>
    <row r="146" spans="7:7" x14ac:dyDescent="0.25">
      <c r="G146" s="48"/>
    </row>
    <row r="147" spans="7:7" x14ac:dyDescent="0.25">
      <c r="G147" s="48"/>
    </row>
    <row r="148" spans="7:7" x14ac:dyDescent="0.25">
      <c r="G148" s="48"/>
    </row>
    <row r="149" spans="7:7" x14ac:dyDescent="0.25">
      <c r="G149" s="48"/>
    </row>
    <row r="150" spans="7:7" x14ac:dyDescent="0.25">
      <c r="G150" s="48"/>
    </row>
    <row r="151" spans="7:7" x14ac:dyDescent="0.25">
      <c r="G151" s="48"/>
    </row>
    <row r="152" spans="7:7" x14ac:dyDescent="0.25">
      <c r="G152" s="48"/>
    </row>
    <row r="153" spans="7:7" x14ac:dyDescent="0.25">
      <c r="G153" s="48"/>
    </row>
    <row r="154" spans="7:7" x14ac:dyDescent="0.25">
      <c r="G154" s="48"/>
    </row>
    <row r="155" spans="7:7" x14ac:dyDescent="0.25">
      <c r="G155" s="48"/>
    </row>
    <row r="156" spans="7:7" x14ac:dyDescent="0.25">
      <c r="G156" s="48"/>
    </row>
    <row r="157" spans="7:7" x14ac:dyDescent="0.25">
      <c r="G157" s="48"/>
    </row>
    <row r="158" spans="7:7" x14ac:dyDescent="0.25">
      <c r="G158" s="48"/>
    </row>
    <row r="159" spans="7:7" x14ac:dyDescent="0.25">
      <c r="G159" s="48"/>
    </row>
    <row r="160" spans="7:7" x14ac:dyDescent="0.25">
      <c r="G160" s="48"/>
    </row>
    <row r="161" spans="7:7" x14ac:dyDescent="0.25">
      <c r="G161" s="48"/>
    </row>
  </sheetData>
  <autoFilter ref="A1:G16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A24" sqref="A24"/>
    </sheetView>
  </sheetViews>
  <sheetFormatPr baseColWidth="10" defaultRowHeight="15" x14ac:dyDescent="0.25"/>
  <cols>
    <col min="1" max="1" width="15.140625" customWidth="1"/>
    <col min="3" max="3" width="21.28515625" customWidth="1"/>
    <col min="7" max="7" width="26" customWidth="1"/>
  </cols>
  <sheetData>
    <row r="1" spans="1:7" x14ac:dyDescent="0.25">
      <c r="A1" t="s">
        <v>394</v>
      </c>
    </row>
    <row r="2" spans="1:7" x14ac:dyDescent="0.25">
      <c r="A2" t="s">
        <v>34</v>
      </c>
      <c r="B2" t="s">
        <v>33</v>
      </c>
      <c r="C2" t="str">
        <f t="shared" ref="C2:C31" si="0">B2&amp;" "&amp;A2</f>
        <v>Hannes Pfanschilling</v>
      </c>
      <c r="D2" t="s">
        <v>35</v>
      </c>
      <c r="E2">
        <v>2012</v>
      </c>
      <c r="F2" s="1">
        <v>8.1999999999999993</v>
      </c>
      <c r="G2" t="str">
        <f>VLOOKUP(C2,Teilnehmer!$A$1:$A$200,1,FALSE)</f>
        <v>Hannes Pfanschilling</v>
      </c>
    </row>
    <row r="3" spans="1:7" x14ac:dyDescent="0.25">
      <c r="A3" t="s">
        <v>38</v>
      </c>
      <c r="B3" t="s">
        <v>37</v>
      </c>
      <c r="C3" t="str">
        <f t="shared" si="0"/>
        <v>Fritz Zwicker</v>
      </c>
      <c r="D3" t="s">
        <v>35</v>
      </c>
      <c r="E3">
        <v>2012</v>
      </c>
      <c r="F3" s="1">
        <v>8.3000000000000007</v>
      </c>
      <c r="G3" t="str">
        <f>VLOOKUP(C3,Teilnehmer!$A$1:$A$200,1,FALSE)</f>
        <v>Fritz Zwicker</v>
      </c>
    </row>
    <row r="4" spans="1:7" x14ac:dyDescent="0.25">
      <c r="A4" t="s">
        <v>63</v>
      </c>
      <c r="B4" t="s">
        <v>62</v>
      </c>
      <c r="C4" t="str">
        <f t="shared" si="0"/>
        <v>Elias Schwan</v>
      </c>
      <c r="D4" t="s">
        <v>35</v>
      </c>
      <c r="E4">
        <v>2013</v>
      </c>
      <c r="F4" s="1">
        <v>8.4</v>
      </c>
      <c r="G4" t="str">
        <f>VLOOKUP(C4,Teilnehmer!$A$1:$A$200,1,FALSE)</f>
        <v>Elias Schwan</v>
      </c>
    </row>
    <row r="5" spans="1:7" x14ac:dyDescent="0.25">
      <c r="A5" t="s">
        <v>117</v>
      </c>
      <c r="B5" t="s">
        <v>116</v>
      </c>
      <c r="C5" t="str">
        <f t="shared" si="0"/>
        <v>Neah Wagenführ</v>
      </c>
      <c r="D5" t="s">
        <v>78</v>
      </c>
      <c r="E5">
        <v>2013</v>
      </c>
      <c r="F5" s="1">
        <v>8.4</v>
      </c>
      <c r="G5" t="str">
        <f>VLOOKUP(C5,Teilnehmer!$A$1:$A$200,1,FALSE)</f>
        <v>Neah Wagenführ</v>
      </c>
    </row>
    <row r="6" spans="1:7" x14ac:dyDescent="0.25">
      <c r="A6" t="s">
        <v>89</v>
      </c>
      <c r="B6" t="s">
        <v>88</v>
      </c>
      <c r="C6" t="str">
        <f t="shared" si="0"/>
        <v>Mia Weppler</v>
      </c>
      <c r="D6" t="s">
        <v>78</v>
      </c>
      <c r="E6">
        <v>2012</v>
      </c>
      <c r="F6" s="1">
        <v>8.6</v>
      </c>
      <c r="G6" t="str">
        <f>VLOOKUP(C6,Teilnehmer!$A$1:$A$200,1,FALSE)</f>
        <v>Mia Weppler</v>
      </c>
    </row>
    <row r="7" spans="1:7" x14ac:dyDescent="0.25">
      <c r="A7" t="s">
        <v>50</v>
      </c>
      <c r="B7" t="s">
        <v>49</v>
      </c>
      <c r="C7" t="str">
        <f t="shared" si="0"/>
        <v>Tom Abeska</v>
      </c>
      <c r="D7" t="s">
        <v>35</v>
      </c>
      <c r="E7">
        <v>2012</v>
      </c>
      <c r="F7" s="1">
        <v>8.6999999999999993</v>
      </c>
      <c r="G7" t="str">
        <f>VLOOKUP(C7,Teilnehmer!$A$1:$A$200,1,FALSE)</f>
        <v>Tom Abeska</v>
      </c>
    </row>
    <row r="8" spans="1:7" x14ac:dyDescent="0.25">
      <c r="A8" t="s">
        <v>47</v>
      </c>
      <c r="B8" t="s">
        <v>46</v>
      </c>
      <c r="C8" t="str">
        <f t="shared" si="0"/>
        <v>Jonathan Fischer</v>
      </c>
      <c r="D8" t="s">
        <v>35</v>
      </c>
      <c r="E8">
        <v>2012</v>
      </c>
      <c r="F8" s="1">
        <v>8.6999999999999993</v>
      </c>
      <c r="G8" t="str">
        <f>VLOOKUP(C8,Teilnehmer!$A$1:$A$200,1,FALSE)</f>
        <v>Jonathan Fischer</v>
      </c>
    </row>
    <row r="9" spans="1:7" x14ac:dyDescent="0.25">
      <c r="A9" t="s">
        <v>61</v>
      </c>
      <c r="B9" t="s">
        <v>60</v>
      </c>
      <c r="C9" t="str">
        <f t="shared" si="0"/>
        <v>Linus Penrod</v>
      </c>
      <c r="D9" t="s">
        <v>35</v>
      </c>
      <c r="E9">
        <v>2013</v>
      </c>
      <c r="F9" s="1">
        <v>8.8000000000000007</v>
      </c>
      <c r="G9" t="str">
        <f>VLOOKUP(C9,Teilnehmer!$A$1:$A$200,1,FALSE)</f>
        <v>Linus Penrod</v>
      </c>
    </row>
    <row r="10" spans="1:7" x14ac:dyDescent="0.25">
      <c r="A10" t="s">
        <v>120</v>
      </c>
      <c r="B10" t="s">
        <v>119</v>
      </c>
      <c r="C10" t="str">
        <f t="shared" si="0"/>
        <v>Malia Staab</v>
      </c>
      <c r="D10" t="s">
        <v>78</v>
      </c>
      <c r="E10">
        <v>2013</v>
      </c>
      <c r="F10" s="1">
        <v>8.8000000000000007</v>
      </c>
      <c r="G10" t="str">
        <f>VLOOKUP(C10,Teilnehmer!$A$1:$A$200,1,FALSE)</f>
        <v>Malia Staab</v>
      </c>
    </row>
    <row r="11" spans="1:7" x14ac:dyDescent="0.25">
      <c r="A11" t="s">
        <v>87</v>
      </c>
      <c r="B11" t="s">
        <v>86</v>
      </c>
      <c r="C11" t="str">
        <f t="shared" si="0"/>
        <v>Helena Rüger</v>
      </c>
      <c r="D11" t="s">
        <v>78</v>
      </c>
      <c r="E11">
        <v>2012</v>
      </c>
      <c r="F11" s="1">
        <v>8.9</v>
      </c>
      <c r="G11" t="str">
        <f>VLOOKUP(C11,Teilnehmer!$A$1:$A$200,1,FALSE)</f>
        <v>Helena Rüger</v>
      </c>
    </row>
    <row r="12" spans="1:7" x14ac:dyDescent="0.25">
      <c r="A12" t="s">
        <v>67</v>
      </c>
      <c r="B12" t="s">
        <v>66</v>
      </c>
      <c r="C12" t="str">
        <f t="shared" si="0"/>
        <v>Bjarne Lang</v>
      </c>
      <c r="D12" t="s">
        <v>35</v>
      </c>
      <c r="E12">
        <v>2013</v>
      </c>
      <c r="F12" s="1">
        <v>9</v>
      </c>
      <c r="G12" t="str">
        <f>VLOOKUP(C12,Teilnehmer!$A$1:$A$200,1,FALSE)</f>
        <v>Bjarne Lang</v>
      </c>
    </row>
    <row r="13" spans="1:7" x14ac:dyDescent="0.25">
      <c r="A13" t="s">
        <v>37</v>
      </c>
      <c r="B13" t="s">
        <v>128</v>
      </c>
      <c r="C13" t="str">
        <f t="shared" si="0"/>
        <v>Marie Fritz</v>
      </c>
      <c r="D13" t="s">
        <v>78</v>
      </c>
      <c r="E13">
        <v>2013</v>
      </c>
      <c r="F13" s="1">
        <v>9</v>
      </c>
      <c r="G13" t="str">
        <f>VLOOKUP(C13,Teilnehmer!$A$1:$A$200,1,FALSE)</f>
        <v>Marie Fritz</v>
      </c>
    </row>
    <row r="14" spans="1:7" x14ac:dyDescent="0.25">
      <c r="A14" t="s">
        <v>127</v>
      </c>
      <c r="B14" t="s">
        <v>126</v>
      </c>
      <c r="C14" t="str">
        <f t="shared" si="0"/>
        <v>Ida Eberhard</v>
      </c>
      <c r="D14" t="s">
        <v>78</v>
      </c>
      <c r="E14">
        <v>2013</v>
      </c>
      <c r="F14" s="1">
        <v>9</v>
      </c>
      <c r="G14" t="str">
        <f>VLOOKUP(C14,Teilnehmer!$A$1:$A$200,1,FALSE)</f>
        <v>Ida Eberhard</v>
      </c>
    </row>
    <row r="15" spans="1:7" x14ac:dyDescent="0.25">
      <c r="A15" t="s">
        <v>122</v>
      </c>
      <c r="B15" t="s">
        <v>121</v>
      </c>
      <c r="C15" t="str">
        <f t="shared" si="0"/>
        <v>Lea Dostal</v>
      </c>
      <c r="D15" t="s">
        <v>78</v>
      </c>
      <c r="E15">
        <v>2013</v>
      </c>
      <c r="F15" s="1">
        <v>9</v>
      </c>
      <c r="G15" t="str">
        <f>VLOOKUP(C15,Teilnehmer!$A$1:$A$200,1,FALSE)</f>
        <v>Lea Dostal</v>
      </c>
    </row>
    <row r="16" spans="1:7" x14ac:dyDescent="0.25">
      <c r="A16" t="s">
        <v>72</v>
      </c>
      <c r="B16" t="s">
        <v>71</v>
      </c>
      <c r="C16" t="str">
        <f t="shared" si="0"/>
        <v>Emil Büttner</v>
      </c>
      <c r="D16" t="s">
        <v>35</v>
      </c>
      <c r="E16">
        <v>2013</v>
      </c>
      <c r="F16" s="1">
        <v>9.1</v>
      </c>
      <c r="G16" t="str">
        <f>VLOOKUP(C16,Teilnehmer!$A$1:$A$200,1,FALSE)</f>
        <v>Emil Büttner</v>
      </c>
    </row>
    <row r="17" spans="1:7" x14ac:dyDescent="0.25">
      <c r="A17" t="s">
        <v>40</v>
      </c>
      <c r="B17" t="s">
        <v>39</v>
      </c>
      <c r="C17" t="str">
        <f t="shared" si="0"/>
        <v>Ben Harbusch</v>
      </c>
      <c r="D17" t="s">
        <v>35</v>
      </c>
      <c r="E17">
        <v>2012</v>
      </c>
      <c r="F17" s="1">
        <v>9.1999999999999993</v>
      </c>
      <c r="G17" t="str">
        <f>VLOOKUP(C17,Teilnehmer!$A$1:$A$200,1,FALSE)</f>
        <v>Ben Harbusch</v>
      </c>
    </row>
    <row r="18" spans="1:7" x14ac:dyDescent="0.25">
      <c r="A18" t="s">
        <v>45</v>
      </c>
      <c r="B18" t="s">
        <v>44</v>
      </c>
      <c r="C18" t="str">
        <f t="shared" si="0"/>
        <v>Georg Wamser</v>
      </c>
      <c r="D18" t="s">
        <v>35</v>
      </c>
      <c r="E18">
        <v>2012</v>
      </c>
      <c r="F18" s="1">
        <v>9.3000000000000007</v>
      </c>
      <c r="G18" t="str">
        <f>VLOOKUP(C18,Teilnehmer!$A$1:$A$200,1,FALSE)</f>
        <v>Georg Wamser</v>
      </c>
    </row>
    <row r="19" spans="1:7" x14ac:dyDescent="0.25">
      <c r="A19" t="s">
        <v>43</v>
      </c>
      <c r="B19" t="s">
        <v>42</v>
      </c>
      <c r="C19" t="str">
        <f t="shared" si="0"/>
        <v>Kevin Mühlhausen</v>
      </c>
      <c r="D19" t="s">
        <v>35</v>
      </c>
      <c r="E19">
        <v>2012</v>
      </c>
      <c r="F19" s="1">
        <v>9.3000000000000007</v>
      </c>
      <c r="G19" t="str">
        <f>VLOOKUP(C19,Teilnehmer!$A$1:$A$200,1,FALSE)</f>
        <v>Kevin Mühlhausen</v>
      </c>
    </row>
    <row r="20" spans="1:7" x14ac:dyDescent="0.25">
      <c r="A20" t="s">
        <v>65</v>
      </c>
      <c r="B20" t="s">
        <v>64</v>
      </c>
      <c r="C20" t="str">
        <f t="shared" si="0"/>
        <v>Stas Lachenmaier</v>
      </c>
      <c r="D20" t="s">
        <v>35</v>
      </c>
      <c r="E20">
        <v>2013</v>
      </c>
      <c r="F20" s="1">
        <v>9.3000000000000007</v>
      </c>
      <c r="G20" t="str">
        <f>VLOOKUP(C20,Teilnehmer!$A$1:$A$200,1,FALSE)</f>
        <v>Stas Lachenmaier</v>
      </c>
    </row>
    <row r="21" spans="1:7" x14ac:dyDescent="0.25">
      <c r="A21" t="s">
        <v>395</v>
      </c>
      <c r="B21" t="s">
        <v>396</v>
      </c>
      <c r="C21" t="str">
        <f t="shared" si="0"/>
        <v>Lotte Eurich</v>
      </c>
      <c r="D21" t="s">
        <v>78</v>
      </c>
      <c r="E21">
        <v>2012</v>
      </c>
      <c r="F21" s="1">
        <v>9.3000000000000007</v>
      </c>
      <c r="G21" t="str">
        <f>VLOOKUP(C21,Teilnehmer!$A$1:$A$200,1,FALSE)</f>
        <v>Lotte Eurich</v>
      </c>
    </row>
    <row r="22" spans="1:7" x14ac:dyDescent="0.25">
      <c r="A22" t="s">
        <v>397</v>
      </c>
      <c r="B22" t="s">
        <v>128</v>
      </c>
      <c r="C22" t="str">
        <f t="shared" si="0"/>
        <v>Marie Staubach</v>
      </c>
      <c r="D22" t="s">
        <v>78</v>
      </c>
      <c r="E22">
        <v>2012</v>
      </c>
      <c r="F22" s="1">
        <v>9.4</v>
      </c>
      <c r="G22" t="str">
        <f>VLOOKUP(C22,Teilnehmer!$A$1:$A$200,1,FALSE)</f>
        <v>Marie Staubach</v>
      </c>
    </row>
    <row r="23" spans="1:7" x14ac:dyDescent="0.25">
      <c r="A23" t="s">
        <v>403</v>
      </c>
      <c r="B23" t="s">
        <v>123</v>
      </c>
      <c r="C23" t="str">
        <f t="shared" si="0"/>
        <v>Enny Reitz</v>
      </c>
      <c r="D23" t="s">
        <v>78</v>
      </c>
      <c r="E23">
        <v>2013</v>
      </c>
      <c r="F23" s="1">
        <v>9.5</v>
      </c>
      <c r="G23" t="str">
        <f>VLOOKUP(C23,Teilnehmer!$A$1:$A$200,1,FALSE)</f>
        <v>Enny Reitz</v>
      </c>
    </row>
    <row r="24" spans="1:7" x14ac:dyDescent="0.25">
      <c r="A24" t="s">
        <v>125</v>
      </c>
      <c r="B24" t="s">
        <v>124</v>
      </c>
      <c r="C24" t="str">
        <f t="shared" si="0"/>
        <v>Alina Kokel</v>
      </c>
      <c r="D24" t="s">
        <v>78</v>
      </c>
      <c r="E24">
        <v>2013</v>
      </c>
      <c r="F24" s="1">
        <v>9.5</v>
      </c>
      <c r="G24" t="str">
        <f>VLOOKUP(C24,Teilnehmer!$A$1:$A$200,1,FALSE)</f>
        <v>Alina Kokel</v>
      </c>
    </row>
    <row r="25" spans="1:7" x14ac:dyDescent="0.25">
      <c r="A25" t="s">
        <v>91</v>
      </c>
      <c r="B25" t="s">
        <v>90</v>
      </c>
      <c r="C25" t="str">
        <f t="shared" si="0"/>
        <v>Martha Wahl</v>
      </c>
      <c r="D25" t="s">
        <v>78</v>
      </c>
      <c r="E25">
        <v>2012</v>
      </c>
      <c r="F25" s="1">
        <v>9.6</v>
      </c>
      <c r="G25" t="str">
        <f>VLOOKUP(C25,Teilnehmer!$A$1:$A$200,1,FALSE)</f>
        <v>Martha Wahl</v>
      </c>
    </row>
    <row r="26" spans="1:7" x14ac:dyDescent="0.25">
      <c r="A26" t="s">
        <v>94</v>
      </c>
      <c r="B26" t="s">
        <v>93</v>
      </c>
      <c r="C26" t="str">
        <f t="shared" si="0"/>
        <v>Emily Österreich</v>
      </c>
      <c r="D26" t="s">
        <v>78</v>
      </c>
      <c r="E26">
        <v>2012</v>
      </c>
      <c r="F26" s="1">
        <v>9.6</v>
      </c>
      <c r="G26" t="str">
        <f>VLOOKUP(C26,Teilnehmer!$A$1:$A$200,1,FALSE)</f>
        <v>Emily Österreich</v>
      </c>
    </row>
    <row r="27" spans="1:7" x14ac:dyDescent="0.25">
      <c r="A27" t="s">
        <v>146</v>
      </c>
      <c r="B27" t="s">
        <v>81</v>
      </c>
      <c r="C27" t="str">
        <f t="shared" si="0"/>
        <v>Lina Wolter</v>
      </c>
      <c r="D27" t="s">
        <v>78</v>
      </c>
      <c r="E27">
        <v>2013</v>
      </c>
      <c r="F27" s="1">
        <v>9.6</v>
      </c>
      <c r="G27" t="str">
        <f>VLOOKUP(C27,Teilnehmer!$A$1:$A$200,1,FALSE)</f>
        <v>Lina Wolter</v>
      </c>
    </row>
    <row r="28" spans="1:7" x14ac:dyDescent="0.25">
      <c r="A28" t="s">
        <v>130</v>
      </c>
      <c r="B28" t="s">
        <v>129</v>
      </c>
      <c r="C28" t="str">
        <f t="shared" si="0"/>
        <v>Emilia Bremer</v>
      </c>
      <c r="D28" t="s">
        <v>78</v>
      </c>
      <c r="E28">
        <v>2013</v>
      </c>
      <c r="F28" s="1">
        <v>9.8000000000000007</v>
      </c>
      <c r="G28" t="str">
        <f>VLOOKUP(C28,Teilnehmer!$A$1:$A$200,1,FALSE)</f>
        <v>Emilia Bremer</v>
      </c>
    </row>
    <row r="29" spans="1:7" x14ac:dyDescent="0.25">
      <c r="A29" t="s">
        <v>137</v>
      </c>
      <c r="B29" t="s">
        <v>136</v>
      </c>
      <c r="C29" t="str">
        <f t="shared" si="0"/>
        <v>Amelie Thalmann</v>
      </c>
      <c r="D29" t="s">
        <v>78</v>
      </c>
      <c r="E29">
        <v>2013</v>
      </c>
      <c r="F29" s="1">
        <v>10</v>
      </c>
      <c r="G29" t="str">
        <f>VLOOKUP(C29,Teilnehmer!$A$1:$A$200,1,FALSE)</f>
        <v>Amelie Thalmann</v>
      </c>
    </row>
    <row r="30" spans="1:7" x14ac:dyDescent="0.25">
      <c r="A30" t="s">
        <v>135</v>
      </c>
      <c r="B30" t="s">
        <v>134</v>
      </c>
      <c r="C30" t="str">
        <f t="shared" si="0"/>
        <v>Frieda Dörr</v>
      </c>
      <c r="D30" t="s">
        <v>78</v>
      </c>
      <c r="E30">
        <v>2013</v>
      </c>
      <c r="F30" s="1">
        <v>10.199999999999999</v>
      </c>
      <c r="G30" t="str">
        <f>VLOOKUP(C30,Teilnehmer!$A$1:$A$200,1,FALSE)</f>
        <v>Frieda Dörr</v>
      </c>
    </row>
    <row r="31" spans="1:7" x14ac:dyDescent="0.25">
      <c r="A31" t="s">
        <v>398</v>
      </c>
      <c r="B31" t="s">
        <v>399</v>
      </c>
      <c r="C31" t="str">
        <f t="shared" si="0"/>
        <v>Benedikt Schleich</v>
      </c>
      <c r="D31" t="s">
        <v>35</v>
      </c>
      <c r="E31">
        <v>2012</v>
      </c>
      <c r="F31" s="1">
        <v>10.199999999999999</v>
      </c>
      <c r="G31" t="str">
        <f>VLOOKUP(C31,Teilnehmer!$A$1:$A$200,1,FALSE)</f>
        <v>Benedikt Schleich</v>
      </c>
    </row>
  </sheetData>
  <autoFilter ref="A1:F31"/>
  <sortState ref="A2:G31">
    <sortCondition ref="F2:F31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A30" sqref="A30"/>
    </sheetView>
  </sheetViews>
  <sheetFormatPr baseColWidth="10" defaultRowHeight="15" x14ac:dyDescent="0.25"/>
  <cols>
    <col min="3" max="3" width="21.5703125" customWidth="1"/>
    <col min="8" max="8" width="13.42578125" customWidth="1"/>
  </cols>
  <sheetData>
    <row r="1" spans="1:8" x14ac:dyDescent="0.25">
      <c r="A1" t="s">
        <v>400</v>
      </c>
      <c r="F1" t="s">
        <v>155</v>
      </c>
    </row>
    <row r="2" spans="1:8" x14ac:dyDescent="0.25">
      <c r="A2" t="s">
        <v>38</v>
      </c>
      <c r="B2" t="s">
        <v>37</v>
      </c>
      <c r="C2" t="str">
        <f>B2&amp;" "&amp;A2</f>
        <v>Fritz Zwicker</v>
      </c>
      <c r="D2" t="s">
        <v>35</v>
      </c>
      <c r="E2">
        <v>2012</v>
      </c>
      <c r="F2">
        <f t="shared" ref="F2:F31" si="0">MOD(ROW(),2)</f>
        <v>0</v>
      </c>
      <c r="G2">
        <v>11.35</v>
      </c>
      <c r="H2" t="str">
        <f>VLOOKUP(C2,Teilnehmer!$A$1:$A$200,1,FALSE)</f>
        <v>Fritz Zwicker</v>
      </c>
    </row>
    <row r="3" spans="1:8" x14ac:dyDescent="0.25">
      <c r="A3" t="s">
        <v>34</v>
      </c>
      <c r="B3" t="s">
        <v>33</v>
      </c>
      <c r="C3" t="str">
        <f t="shared" ref="C3:C31" si="1">B3&amp;" "&amp;A3</f>
        <v>Hannes Pfanschilling</v>
      </c>
      <c r="D3" t="s">
        <v>35</v>
      </c>
      <c r="E3">
        <v>2012</v>
      </c>
      <c r="F3">
        <f t="shared" si="0"/>
        <v>1</v>
      </c>
      <c r="G3">
        <v>10.87</v>
      </c>
      <c r="H3" t="str">
        <f>VLOOKUP(C3,Teilnehmer!$A$1:$A$200,1,FALSE)</f>
        <v>Hannes Pfanschilling</v>
      </c>
    </row>
    <row r="4" spans="1:8" x14ac:dyDescent="0.25">
      <c r="A4" t="s">
        <v>50</v>
      </c>
      <c r="B4" t="s">
        <v>49</v>
      </c>
      <c r="C4" t="str">
        <f t="shared" si="1"/>
        <v>Tom Abeska</v>
      </c>
      <c r="D4" t="s">
        <v>35</v>
      </c>
      <c r="E4">
        <v>2012</v>
      </c>
      <c r="F4">
        <f t="shared" si="0"/>
        <v>0</v>
      </c>
      <c r="G4">
        <v>10.61</v>
      </c>
      <c r="H4" t="str">
        <f>VLOOKUP(C4,Teilnehmer!$A$1:$A$200,1,FALSE)</f>
        <v>Tom Abeska</v>
      </c>
    </row>
    <row r="5" spans="1:8" x14ac:dyDescent="0.25">
      <c r="A5" t="s">
        <v>40</v>
      </c>
      <c r="B5" t="s">
        <v>39</v>
      </c>
      <c r="C5" t="str">
        <f t="shared" si="1"/>
        <v>Ben Harbusch</v>
      </c>
      <c r="D5" t="s">
        <v>35</v>
      </c>
      <c r="E5">
        <v>2012</v>
      </c>
      <c r="F5">
        <f t="shared" si="0"/>
        <v>1</v>
      </c>
      <c r="G5">
        <v>9.6199999999999992</v>
      </c>
      <c r="H5" t="str">
        <f>VLOOKUP(C5,Teilnehmer!$A$1:$A$200,1,FALSE)</f>
        <v>Ben Harbusch</v>
      </c>
    </row>
    <row r="6" spans="1:8" x14ac:dyDescent="0.25">
      <c r="A6" t="s">
        <v>47</v>
      </c>
      <c r="B6" t="s">
        <v>46</v>
      </c>
      <c r="C6" t="str">
        <f t="shared" si="1"/>
        <v>Jonathan Fischer</v>
      </c>
      <c r="D6" t="s">
        <v>35</v>
      </c>
      <c r="E6">
        <v>2012</v>
      </c>
      <c r="F6">
        <f t="shared" si="0"/>
        <v>0</v>
      </c>
      <c r="G6">
        <v>9.43</v>
      </c>
      <c r="H6" t="str">
        <f>VLOOKUP(C6,Teilnehmer!$A$1:$A$200,1,FALSE)</f>
        <v>Jonathan Fischer</v>
      </c>
    </row>
    <row r="7" spans="1:8" x14ac:dyDescent="0.25">
      <c r="A7" t="s">
        <v>45</v>
      </c>
      <c r="B7" t="s">
        <v>44</v>
      </c>
      <c r="C7" t="str">
        <f t="shared" si="1"/>
        <v>Georg Wamser</v>
      </c>
      <c r="D7" t="s">
        <v>35</v>
      </c>
      <c r="E7">
        <v>2012</v>
      </c>
      <c r="F7">
        <f t="shared" si="0"/>
        <v>1</v>
      </c>
      <c r="G7">
        <v>9.08</v>
      </c>
      <c r="H7" t="str">
        <f>VLOOKUP(C7,Teilnehmer!$A$1:$A$200,1,FALSE)</f>
        <v>Georg Wamser</v>
      </c>
    </row>
    <row r="8" spans="1:8" x14ac:dyDescent="0.25">
      <c r="A8" t="s">
        <v>43</v>
      </c>
      <c r="B8" t="s">
        <v>42</v>
      </c>
      <c r="C8" t="str">
        <f t="shared" si="1"/>
        <v>Kevin Mühlhausen</v>
      </c>
      <c r="D8" t="s">
        <v>35</v>
      </c>
      <c r="E8">
        <v>2012</v>
      </c>
      <c r="F8">
        <f t="shared" si="0"/>
        <v>0</v>
      </c>
      <c r="G8">
        <v>9.02</v>
      </c>
      <c r="H8" t="str">
        <f>VLOOKUP(C8,Teilnehmer!$A$1:$A$200,1,FALSE)</f>
        <v>Kevin Mühlhausen</v>
      </c>
    </row>
    <row r="9" spans="1:8" x14ac:dyDescent="0.25">
      <c r="A9" t="s">
        <v>398</v>
      </c>
      <c r="B9" t="s">
        <v>399</v>
      </c>
      <c r="C9" t="str">
        <f t="shared" si="1"/>
        <v>Benedikt Schleich</v>
      </c>
      <c r="D9" t="s">
        <v>35</v>
      </c>
      <c r="E9">
        <v>2012</v>
      </c>
      <c r="F9">
        <f t="shared" si="0"/>
        <v>1</v>
      </c>
      <c r="G9">
        <v>7.25</v>
      </c>
      <c r="H9" t="str">
        <f>VLOOKUP(C9,Teilnehmer!$A$1:$A$200,1,FALSE)</f>
        <v>Benedikt Schleich</v>
      </c>
    </row>
    <row r="10" spans="1:8" x14ac:dyDescent="0.25">
      <c r="A10" t="s">
        <v>63</v>
      </c>
      <c r="B10" t="s">
        <v>62</v>
      </c>
      <c r="C10" t="str">
        <f t="shared" si="1"/>
        <v>Elias Schwan</v>
      </c>
      <c r="D10" t="s">
        <v>35</v>
      </c>
      <c r="E10">
        <v>2013</v>
      </c>
      <c r="F10">
        <f t="shared" si="0"/>
        <v>0</v>
      </c>
      <c r="G10">
        <v>10.35</v>
      </c>
      <c r="H10" t="str">
        <f>VLOOKUP(C10,Teilnehmer!$A$1:$A$200,1,FALSE)</f>
        <v>Elias Schwan</v>
      </c>
    </row>
    <row r="11" spans="1:8" x14ac:dyDescent="0.25">
      <c r="A11" t="s">
        <v>61</v>
      </c>
      <c r="B11" t="s">
        <v>60</v>
      </c>
      <c r="C11" t="str">
        <f t="shared" si="1"/>
        <v>Linus Penrod</v>
      </c>
      <c r="D11" t="s">
        <v>35</v>
      </c>
      <c r="E11">
        <v>2013</v>
      </c>
      <c r="F11">
        <f t="shared" si="0"/>
        <v>1</v>
      </c>
      <c r="G11">
        <v>10.029999999999999</v>
      </c>
      <c r="H11" t="str">
        <f>VLOOKUP(C11,Teilnehmer!$A$1:$A$200,1,FALSE)</f>
        <v>Linus Penrod</v>
      </c>
    </row>
    <row r="12" spans="1:8" x14ac:dyDescent="0.25">
      <c r="A12" t="s">
        <v>72</v>
      </c>
      <c r="B12" t="s">
        <v>71</v>
      </c>
      <c r="C12" t="str">
        <f t="shared" si="1"/>
        <v>Emil Büttner</v>
      </c>
      <c r="D12" t="s">
        <v>35</v>
      </c>
      <c r="E12">
        <v>2013</v>
      </c>
      <c r="F12">
        <f t="shared" si="0"/>
        <v>0</v>
      </c>
      <c r="G12">
        <v>9.3800000000000008</v>
      </c>
      <c r="H12" t="str">
        <f>VLOOKUP(C12,Teilnehmer!$A$1:$A$200,1,FALSE)</f>
        <v>Emil Büttner</v>
      </c>
    </row>
    <row r="13" spans="1:8" x14ac:dyDescent="0.25">
      <c r="A13" t="s">
        <v>67</v>
      </c>
      <c r="B13" t="s">
        <v>66</v>
      </c>
      <c r="C13" t="str">
        <f t="shared" si="1"/>
        <v>Bjarne Lang</v>
      </c>
      <c r="D13" t="s">
        <v>35</v>
      </c>
      <c r="E13">
        <v>2013</v>
      </c>
      <c r="F13">
        <f t="shared" si="0"/>
        <v>1</v>
      </c>
      <c r="G13">
        <v>9.07</v>
      </c>
      <c r="H13" t="str">
        <f>VLOOKUP(C13,Teilnehmer!$A$1:$A$200,1,FALSE)</f>
        <v>Bjarne Lang</v>
      </c>
    </row>
    <row r="14" spans="1:8" x14ac:dyDescent="0.25">
      <c r="A14" t="s">
        <v>65</v>
      </c>
      <c r="B14" t="s">
        <v>64</v>
      </c>
      <c r="C14" t="str">
        <f t="shared" si="1"/>
        <v>Stas Lachenmaier</v>
      </c>
      <c r="D14" t="s">
        <v>35</v>
      </c>
      <c r="E14">
        <v>2013</v>
      </c>
      <c r="F14">
        <f t="shared" si="0"/>
        <v>0</v>
      </c>
      <c r="G14">
        <v>8.44</v>
      </c>
      <c r="H14" t="str">
        <f>VLOOKUP(C14,Teilnehmer!$A$1:$A$200,1,FALSE)</f>
        <v>Stas Lachenmaier</v>
      </c>
    </row>
    <row r="15" spans="1:8" x14ac:dyDescent="0.25">
      <c r="A15" t="s">
        <v>89</v>
      </c>
      <c r="B15" t="s">
        <v>88</v>
      </c>
      <c r="C15" t="str">
        <f t="shared" si="1"/>
        <v>Mia Weppler</v>
      </c>
      <c r="D15" t="s">
        <v>78</v>
      </c>
      <c r="E15">
        <v>2012</v>
      </c>
      <c r="F15">
        <f t="shared" si="0"/>
        <v>1</v>
      </c>
      <c r="G15">
        <v>10.01</v>
      </c>
      <c r="H15" t="str">
        <f>VLOOKUP(C15,Teilnehmer!$A$1:$A$200,1,FALSE)</f>
        <v>Mia Weppler</v>
      </c>
    </row>
    <row r="16" spans="1:8" x14ac:dyDescent="0.25">
      <c r="A16" t="s">
        <v>87</v>
      </c>
      <c r="B16" t="s">
        <v>86</v>
      </c>
      <c r="C16" t="str">
        <f t="shared" si="1"/>
        <v>Helena Rüger</v>
      </c>
      <c r="D16" t="s">
        <v>78</v>
      </c>
      <c r="E16">
        <v>2012</v>
      </c>
      <c r="F16">
        <f t="shared" si="0"/>
        <v>0</v>
      </c>
      <c r="G16">
        <v>9.49</v>
      </c>
      <c r="H16" t="str">
        <f>VLOOKUP(C16,Teilnehmer!$A$1:$A$200,1,FALSE)</f>
        <v>Helena Rüger</v>
      </c>
    </row>
    <row r="17" spans="1:8" x14ac:dyDescent="0.25">
      <c r="A17" t="s">
        <v>397</v>
      </c>
      <c r="B17" t="s">
        <v>128</v>
      </c>
      <c r="C17" t="str">
        <f t="shared" si="1"/>
        <v>Marie Staubach</v>
      </c>
      <c r="D17" t="s">
        <v>78</v>
      </c>
      <c r="E17">
        <v>2012</v>
      </c>
      <c r="F17">
        <f t="shared" si="0"/>
        <v>1</v>
      </c>
      <c r="G17">
        <v>8.85</v>
      </c>
      <c r="H17" t="str">
        <f>VLOOKUP(C17,Teilnehmer!$A$1:$A$200,1,FALSE)</f>
        <v>Marie Staubach</v>
      </c>
    </row>
    <row r="18" spans="1:8" x14ac:dyDescent="0.25">
      <c r="A18" t="s">
        <v>91</v>
      </c>
      <c r="B18" t="s">
        <v>90</v>
      </c>
      <c r="C18" t="str">
        <f t="shared" si="1"/>
        <v>Martha Wahl</v>
      </c>
      <c r="D18" t="s">
        <v>78</v>
      </c>
      <c r="E18">
        <v>2012</v>
      </c>
      <c r="F18">
        <f t="shared" si="0"/>
        <v>0</v>
      </c>
      <c r="G18">
        <v>8.6999999999999993</v>
      </c>
      <c r="H18" t="str">
        <f>VLOOKUP(C18,Teilnehmer!$A$1:$A$200,1,FALSE)</f>
        <v>Martha Wahl</v>
      </c>
    </row>
    <row r="19" spans="1:8" x14ac:dyDescent="0.25">
      <c r="A19" t="s">
        <v>395</v>
      </c>
      <c r="B19" t="s">
        <v>396</v>
      </c>
      <c r="C19" t="str">
        <f t="shared" si="1"/>
        <v>Lotte Eurich</v>
      </c>
      <c r="D19" t="s">
        <v>78</v>
      </c>
      <c r="E19">
        <v>2012</v>
      </c>
      <c r="F19">
        <f t="shared" si="0"/>
        <v>1</v>
      </c>
      <c r="G19">
        <v>8.4</v>
      </c>
      <c r="H19" t="str">
        <f>VLOOKUP(C19,Teilnehmer!$A$1:$A$200,1,FALSE)</f>
        <v>Lotte Eurich</v>
      </c>
    </row>
    <row r="20" spans="1:8" x14ac:dyDescent="0.25">
      <c r="A20" t="s">
        <v>94</v>
      </c>
      <c r="B20" t="s">
        <v>93</v>
      </c>
      <c r="C20" t="str">
        <f t="shared" si="1"/>
        <v>Emily Österreich</v>
      </c>
      <c r="D20" t="s">
        <v>78</v>
      </c>
      <c r="E20">
        <v>2012</v>
      </c>
      <c r="F20">
        <f t="shared" si="0"/>
        <v>0</v>
      </c>
      <c r="G20">
        <v>8.3699999999999992</v>
      </c>
      <c r="H20" t="str">
        <f>VLOOKUP(C20,Teilnehmer!$A$1:$A$200,1,FALSE)</f>
        <v>Emily Österreich</v>
      </c>
    </row>
    <row r="21" spans="1:8" x14ac:dyDescent="0.25">
      <c r="A21" t="s">
        <v>117</v>
      </c>
      <c r="B21" t="s">
        <v>116</v>
      </c>
      <c r="C21" t="str">
        <f t="shared" si="1"/>
        <v>Neah Wagenführ</v>
      </c>
      <c r="D21" t="s">
        <v>78</v>
      </c>
      <c r="E21">
        <v>2013</v>
      </c>
      <c r="F21">
        <f t="shared" si="0"/>
        <v>1</v>
      </c>
      <c r="G21">
        <v>10.18</v>
      </c>
      <c r="H21" t="str">
        <f>VLOOKUP(C21,Teilnehmer!$A$1:$A$200,1,FALSE)</f>
        <v>Neah Wagenführ</v>
      </c>
    </row>
    <row r="22" spans="1:8" x14ac:dyDescent="0.25">
      <c r="A22" t="s">
        <v>122</v>
      </c>
      <c r="B22" t="s">
        <v>121</v>
      </c>
      <c r="C22" t="str">
        <f t="shared" si="1"/>
        <v>Lea Dostal</v>
      </c>
      <c r="D22" t="s">
        <v>78</v>
      </c>
      <c r="E22">
        <v>2013</v>
      </c>
      <c r="F22">
        <f t="shared" si="0"/>
        <v>0</v>
      </c>
      <c r="G22">
        <v>9.6999999999999993</v>
      </c>
      <c r="H22" t="str">
        <f>VLOOKUP(C22,Teilnehmer!$A$1:$A$200,1,FALSE)</f>
        <v>Lea Dostal</v>
      </c>
    </row>
    <row r="23" spans="1:8" x14ac:dyDescent="0.25">
      <c r="A23" t="s">
        <v>125</v>
      </c>
      <c r="B23" t="s">
        <v>124</v>
      </c>
      <c r="C23" t="str">
        <f t="shared" si="1"/>
        <v>Alina Kokel</v>
      </c>
      <c r="D23" t="s">
        <v>78</v>
      </c>
      <c r="E23">
        <v>2013</v>
      </c>
      <c r="F23">
        <f t="shared" si="0"/>
        <v>1</v>
      </c>
      <c r="G23">
        <v>9.66</v>
      </c>
      <c r="H23" t="str">
        <f>VLOOKUP(C23,Teilnehmer!$A$1:$A$200,1,FALSE)</f>
        <v>Alina Kokel</v>
      </c>
    </row>
    <row r="24" spans="1:8" x14ac:dyDescent="0.25">
      <c r="A24" t="s">
        <v>120</v>
      </c>
      <c r="B24" t="s">
        <v>119</v>
      </c>
      <c r="C24" t="str">
        <f t="shared" si="1"/>
        <v>Malia Staab</v>
      </c>
      <c r="D24" t="s">
        <v>78</v>
      </c>
      <c r="E24">
        <v>2013</v>
      </c>
      <c r="F24">
        <f t="shared" si="0"/>
        <v>0</v>
      </c>
      <c r="G24">
        <v>9.58</v>
      </c>
      <c r="H24" t="str">
        <f>VLOOKUP(C24,Teilnehmer!$A$1:$A$200,1,FALSE)</f>
        <v>Malia Staab</v>
      </c>
    </row>
    <row r="25" spans="1:8" x14ac:dyDescent="0.25">
      <c r="A25" t="s">
        <v>37</v>
      </c>
      <c r="B25" t="s">
        <v>128</v>
      </c>
      <c r="C25" t="str">
        <f t="shared" si="1"/>
        <v>Marie Fritz</v>
      </c>
      <c r="D25" t="s">
        <v>78</v>
      </c>
      <c r="E25">
        <v>2013</v>
      </c>
      <c r="F25">
        <f t="shared" si="0"/>
        <v>1</v>
      </c>
      <c r="G25">
        <v>9.52</v>
      </c>
      <c r="H25" t="str">
        <f>VLOOKUP(C25,Teilnehmer!$A$1:$A$200,1,FALSE)</f>
        <v>Marie Fritz</v>
      </c>
    </row>
    <row r="26" spans="1:8" x14ac:dyDescent="0.25">
      <c r="A26" t="s">
        <v>127</v>
      </c>
      <c r="B26" t="s">
        <v>126</v>
      </c>
      <c r="C26" t="str">
        <f t="shared" si="1"/>
        <v>Ida Eberhard</v>
      </c>
      <c r="D26" t="s">
        <v>78</v>
      </c>
      <c r="E26">
        <v>2013</v>
      </c>
      <c r="F26">
        <f t="shared" si="0"/>
        <v>0</v>
      </c>
      <c r="G26">
        <v>9</v>
      </c>
      <c r="H26" t="str">
        <f>VLOOKUP(C26,Teilnehmer!$A$1:$A$200,1,FALSE)</f>
        <v>Ida Eberhard</v>
      </c>
    </row>
    <row r="27" spans="1:8" x14ac:dyDescent="0.25">
      <c r="A27" t="s">
        <v>137</v>
      </c>
      <c r="B27" t="s">
        <v>136</v>
      </c>
      <c r="C27" t="str">
        <f t="shared" si="1"/>
        <v>Amelie Thalmann</v>
      </c>
      <c r="D27" t="s">
        <v>78</v>
      </c>
      <c r="E27">
        <v>2013</v>
      </c>
      <c r="F27">
        <f t="shared" si="0"/>
        <v>1</v>
      </c>
      <c r="G27">
        <v>8.84</v>
      </c>
      <c r="H27" t="str">
        <f>VLOOKUP(C27,Teilnehmer!$A$1:$A$200,1,FALSE)</f>
        <v>Amelie Thalmann</v>
      </c>
    </row>
    <row r="28" spans="1:8" x14ac:dyDescent="0.25">
      <c r="A28" t="s">
        <v>130</v>
      </c>
      <c r="B28" t="s">
        <v>129</v>
      </c>
      <c r="C28" t="str">
        <f t="shared" si="1"/>
        <v>Emilia Bremer</v>
      </c>
      <c r="D28" t="s">
        <v>78</v>
      </c>
      <c r="E28">
        <v>2013</v>
      </c>
      <c r="F28">
        <f t="shared" si="0"/>
        <v>0</v>
      </c>
      <c r="G28">
        <v>8.8000000000000007</v>
      </c>
      <c r="H28" t="str">
        <f>VLOOKUP(C28,Teilnehmer!$A$1:$A$200,1,FALSE)</f>
        <v>Emilia Bremer</v>
      </c>
    </row>
    <row r="29" spans="1:8" x14ac:dyDescent="0.25">
      <c r="A29" t="s">
        <v>403</v>
      </c>
      <c r="B29" t="s">
        <v>123</v>
      </c>
      <c r="C29" t="str">
        <f t="shared" si="1"/>
        <v>Enny Reitz</v>
      </c>
      <c r="D29" t="s">
        <v>78</v>
      </c>
      <c r="E29">
        <v>2013</v>
      </c>
      <c r="F29">
        <f t="shared" si="0"/>
        <v>1</v>
      </c>
      <c r="G29">
        <v>8.5299999999999994</v>
      </c>
      <c r="H29" t="str">
        <f>VLOOKUP(C29,Teilnehmer!$A$1:$A$200,1,FALSE)</f>
        <v>Enny Reitz</v>
      </c>
    </row>
    <row r="30" spans="1:8" x14ac:dyDescent="0.25">
      <c r="A30" t="s">
        <v>135</v>
      </c>
      <c r="B30" t="s">
        <v>134</v>
      </c>
      <c r="C30" t="str">
        <f t="shared" si="1"/>
        <v>Frieda Dörr</v>
      </c>
      <c r="D30" t="s">
        <v>78</v>
      </c>
      <c r="E30">
        <v>2013</v>
      </c>
      <c r="F30">
        <f t="shared" si="0"/>
        <v>0</v>
      </c>
      <c r="G30">
        <v>7.85</v>
      </c>
      <c r="H30" t="str">
        <f>VLOOKUP(C30,Teilnehmer!$A$1:$A$200,1,FALSE)</f>
        <v>Frieda Dörr</v>
      </c>
    </row>
    <row r="31" spans="1:8" x14ac:dyDescent="0.25">
      <c r="A31" t="s">
        <v>146</v>
      </c>
      <c r="B31" t="s">
        <v>81</v>
      </c>
      <c r="C31" t="str">
        <f t="shared" si="1"/>
        <v>Lina Wolter</v>
      </c>
      <c r="D31" t="s">
        <v>78</v>
      </c>
      <c r="E31">
        <v>2013</v>
      </c>
      <c r="F31">
        <f t="shared" si="0"/>
        <v>1</v>
      </c>
      <c r="G31">
        <v>7.55</v>
      </c>
      <c r="H31" t="str">
        <f>VLOOKUP(C31,Teilnehmer!$A$1:$A$200,1,FALSE)</f>
        <v>Lina Wolter</v>
      </c>
    </row>
  </sheetData>
  <autoFilter ref="E1:F31"/>
  <sortState ref="A2:G31">
    <sortCondition ref="D2:D31"/>
    <sortCondition ref="E2:E3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M11</vt:lpstr>
      <vt:lpstr>M10</vt:lpstr>
      <vt:lpstr>W11</vt:lpstr>
      <vt:lpstr>W10</vt:lpstr>
      <vt:lpstr>Punktezuordnung</vt:lpstr>
      <vt:lpstr>Teilnehmer</vt:lpstr>
      <vt:lpstr>LAT_Weit</vt:lpstr>
      <vt:lpstr>STO_Sprint</vt:lpstr>
      <vt:lpstr>STO_Weit</vt:lpstr>
      <vt:lpstr>ANG_Hindernissprint</vt:lpstr>
      <vt:lpstr>ANG_Hoch</vt:lpstr>
      <vt:lpstr>NIA_Cross</vt:lpstr>
      <vt:lpstr>LAT_Drehwurf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dc:description/>
  <cp:lastModifiedBy>Falk</cp:lastModifiedBy>
  <cp:revision>1</cp:revision>
  <cp:lastPrinted>2023-07-04T14:43:45Z</cp:lastPrinted>
  <dcterms:created xsi:type="dcterms:W3CDTF">2020-03-10T10:37:25Z</dcterms:created>
  <dcterms:modified xsi:type="dcterms:W3CDTF">2023-09-28T04:55:03Z</dcterms:modified>
  <dc:language>de-DE</dc:language>
</cp:coreProperties>
</file>