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5/"/>
    </mc:Choice>
  </mc:AlternateContent>
  <xr:revisionPtr revIDLastSave="10" documentId="8_{01254B7B-10EB-480C-8DB9-D5AC755CBE1C}" xr6:coauthVersionLast="47" xr6:coauthVersionMax="47" xr10:uidLastSave="{28BBC03C-E9CB-4156-BDFB-848568CB2F6E}"/>
  <bookViews>
    <workbookView xWindow="-108" yWindow="-108" windowWidth="23256" windowHeight="12456" tabRatio="516" firstSheet="1" activeTab="1" xr2:uid="{00000000-000D-0000-FFFF-FFFF00000000}"/>
  </bookViews>
  <sheets>
    <sheet name="Punktezuordnung" sheetId="5" state="hidden" r:id="rId1"/>
    <sheet name="M7" sheetId="24" r:id="rId2"/>
    <sheet name="M&lt;7" sheetId="41" r:id="rId3"/>
    <sheet name="W7" sheetId="42" r:id="rId4"/>
    <sheet name="W&lt;7" sheetId="43" r:id="rId5"/>
    <sheet name="Teilnehmer" sheetId="9" state="hidden" r:id="rId6"/>
    <sheet name="ALS_Wurf" sheetId="16" state="hidden" r:id="rId7"/>
    <sheet name="ALS_Sprint" sheetId="17" state="hidden" r:id="rId8"/>
    <sheet name="FRI_Sprint" sheetId="29" state="hidden" r:id="rId9"/>
    <sheet name="NIA_Cross" sheetId="31" state="hidden" r:id="rId10"/>
    <sheet name="NIA_Weit" sheetId="32" state="hidden" r:id="rId11"/>
    <sheet name="STO_Weit" sheetId="33" state="hidden" r:id="rId12"/>
    <sheet name="STO_Schlagwurf" sheetId="34" state="hidden" r:id="rId13"/>
    <sheet name="ANG_Hindernissprint" sheetId="36" state="hidden" r:id="rId14"/>
    <sheet name="ANG_Hoch" sheetId="35" state="hidden" r:id="rId15"/>
    <sheet name="FRI_Stoß" sheetId="30" state="hidden" r:id="rId16"/>
    <sheet name="LAT_Zielweit" sheetId="26" state="hidden" r:id="rId17"/>
    <sheet name="LAT_Dreh" sheetId="27" state="hidden" r:id="rId18"/>
  </sheets>
  <externalReferences>
    <externalReference r:id="rId19"/>
  </externalReferences>
  <definedNames>
    <definedName name="_xlnm._FilterDatabase" localSheetId="7" hidden="1">ALS_Sprint!$H$1:$H$53</definedName>
    <definedName name="_xlnm._FilterDatabase" localSheetId="6" hidden="1">ALS_Wurf!$H$1:$H$53</definedName>
    <definedName name="_xlnm._FilterDatabase" localSheetId="13" hidden="1">ANG_Hindernissprint!$A$1:$H$60</definedName>
    <definedName name="_xlnm._FilterDatabase" localSheetId="14" hidden="1">ANG_Hoch!$A$1:$H$58</definedName>
    <definedName name="_xlnm._FilterDatabase" localSheetId="8" hidden="1">FRI_Sprint!$A$1:$H$52</definedName>
    <definedName name="_xlnm._FilterDatabase" localSheetId="15" hidden="1">FRI_Stoß!$H$1:$H$52</definedName>
    <definedName name="_xlnm._FilterDatabase" localSheetId="17" hidden="1">LAT_Dreh!$H$1:$H$45</definedName>
    <definedName name="_xlnm._FilterDatabase" localSheetId="16" hidden="1">LAT_Zielweit!$H$1:$H$46</definedName>
    <definedName name="_xlnm._FilterDatabase" localSheetId="9" hidden="1">NIA_Cross!$A$1:$H$48</definedName>
    <definedName name="_xlnm._FilterDatabase" localSheetId="10" hidden="1">NIA_Weit!$A$1:$H$48</definedName>
    <definedName name="_xlnm._FilterDatabase" localSheetId="12" hidden="1">STO_Schlagwurf!$A$1:$H$68</definedName>
    <definedName name="_xlnm._FilterDatabase" localSheetId="11" hidden="1">STO_Weit!$A$1:$H$68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P17" i="43" l="1"/>
  <c r="AP18" i="43"/>
  <c r="AP19" i="43"/>
  <c r="AP20" i="43"/>
  <c r="AP21" i="43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2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5" i="35"/>
  <c r="H56" i="35"/>
  <c r="H57" i="35"/>
  <c r="H58" i="35"/>
  <c r="C2" i="35"/>
  <c r="C3" i="35"/>
  <c r="C4" i="35"/>
  <c r="C5" i="35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39" i="35"/>
  <c r="C40" i="35"/>
  <c r="C41" i="35"/>
  <c r="C42" i="35"/>
  <c r="C43" i="35"/>
  <c r="C44" i="35"/>
  <c r="C45" i="35"/>
  <c r="C46" i="35"/>
  <c r="C47" i="35"/>
  <c r="C48" i="35"/>
  <c r="C49" i="35"/>
  <c r="C50" i="35"/>
  <c r="C51" i="35"/>
  <c r="C52" i="35"/>
  <c r="C53" i="35"/>
  <c r="C54" i="35"/>
  <c r="C55" i="35"/>
  <c r="C56" i="35"/>
  <c r="C57" i="35"/>
  <c r="C58" i="35"/>
  <c r="C2" i="36"/>
  <c r="C3" i="36"/>
  <c r="C4" i="36"/>
  <c r="C5" i="36"/>
  <c r="C6" i="36"/>
  <c r="C7" i="36"/>
  <c r="C8" i="36"/>
  <c r="C9" i="36"/>
  <c r="C10" i="36"/>
  <c r="C11" i="36"/>
  <c r="C12" i="36"/>
  <c r="C13" i="36"/>
  <c r="C14" i="36"/>
  <c r="C15" i="36"/>
  <c r="C16" i="36"/>
  <c r="C17" i="36"/>
  <c r="C18" i="36"/>
  <c r="C19" i="36"/>
  <c r="C20" i="36"/>
  <c r="C21" i="36"/>
  <c r="C22" i="36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39" i="36"/>
  <c r="C40" i="36"/>
  <c r="C41" i="36"/>
  <c r="C42" i="36"/>
  <c r="C43" i="36"/>
  <c r="C44" i="36"/>
  <c r="C45" i="36"/>
  <c r="C46" i="36"/>
  <c r="C47" i="36"/>
  <c r="C48" i="36"/>
  <c r="C49" i="36"/>
  <c r="C50" i="36"/>
  <c r="C51" i="36"/>
  <c r="C52" i="36"/>
  <c r="C53" i="36"/>
  <c r="C54" i="36"/>
  <c r="C55" i="36"/>
  <c r="C56" i="36"/>
  <c r="C57" i="36"/>
  <c r="C5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6" i="36"/>
  <c r="H57" i="36"/>
  <c r="H58" i="36"/>
  <c r="BA2" i="24"/>
  <c r="BA2" i="41"/>
  <c r="BA2" i="42"/>
  <c r="BA2" i="43"/>
  <c r="AX2" i="43"/>
  <c r="AX2" i="42"/>
  <c r="AX2" i="41"/>
  <c r="AX2" i="24"/>
  <c r="R2" i="24"/>
  <c r="C2" i="34"/>
  <c r="C3" i="34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39" i="34"/>
  <c r="C40" i="34"/>
  <c r="C41" i="34"/>
  <c r="C42" i="34"/>
  <c r="C43" i="34"/>
  <c r="C44" i="34"/>
  <c r="C45" i="34"/>
  <c r="C46" i="34"/>
  <c r="C47" i="34"/>
  <c r="C48" i="34"/>
  <c r="C49" i="34"/>
  <c r="C50" i="34"/>
  <c r="C51" i="34"/>
  <c r="C52" i="34"/>
  <c r="C53" i="34"/>
  <c r="C54" i="34"/>
  <c r="C55" i="34"/>
  <c r="C56" i="34"/>
  <c r="C57" i="34"/>
  <c r="C58" i="34"/>
  <c r="C59" i="34"/>
  <c r="C60" i="34"/>
  <c r="C61" i="34"/>
  <c r="C62" i="34"/>
  <c r="C63" i="34"/>
  <c r="C64" i="34"/>
  <c r="C65" i="34"/>
  <c r="C66" i="34"/>
  <c r="C67" i="34"/>
  <c r="C68" i="34"/>
  <c r="H22" i="34"/>
  <c r="H23" i="34"/>
  <c r="H24" i="34"/>
  <c r="H25" i="34"/>
  <c r="H26" i="34"/>
  <c r="H27" i="34"/>
  <c r="H28" i="34"/>
  <c r="H29" i="34"/>
  <c r="H30" i="34"/>
  <c r="H31" i="34"/>
  <c r="H32" i="34"/>
  <c r="H33" i="34"/>
  <c r="H34" i="34"/>
  <c r="H35" i="34"/>
  <c r="H36" i="34"/>
  <c r="H37" i="34"/>
  <c r="H38" i="34"/>
  <c r="H39" i="34"/>
  <c r="H40" i="34"/>
  <c r="H41" i="34"/>
  <c r="H42" i="34"/>
  <c r="H43" i="34"/>
  <c r="H44" i="34"/>
  <c r="H45" i="34"/>
  <c r="H46" i="34"/>
  <c r="H47" i="34"/>
  <c r="H48" i="34"/>
  <c r="H49" i="34"/>
  <c r="H50" i="34"/>
  <c r="H51" i="34"/>
  <c r="H52" i="34"/>
  <c r="H53" i="34"/>
  <c r="H54" i="34"/>
  <c r="H55" i="34"/>
  <c r="H56" i="34"/>
  <c r="H57" i="34"/>
  <c r="H58" i="34"/>
  <c r="H59" i="34"/>
  <c r="H60" i="34"/>
  <c r="H61" i="34"/>
  <c r="H62" i="34"/>
  <c r="H63" i="34"/>
  <c r="H64" i="34"/>
  <c r="H65" i="34"/>
  <c r="H66" i="34"/>
  <c r="H67" i="34"/>
  <c r="H68" i="34"/>
  <c r="C2" i="33"/>
  <c r="C3" i="33"/>
  <c r="C4" i="33"/>
  <c r="C5" i="33"/>
  <c r="C6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C50" i="33"/>
  <c r="C51" i="33"/>
  <c r="C52" i="33"/>
  <c r="C53" i="33"/>
  <c r="C54" i="33"/>
  <c r="C55" i="33"/>
  <c r="C56" i="33"/>
  <c r="C57" i="33"/>
  <c r="C58" i="33"/>
  <c r="C59" i="33"/>
  <c r="C60" i="33"/>
  <c r="C61" i="33"/>
  <c r="C62" i="33"/>
  <c r="C63" i="33"/>
  <c r="C64" i="33"/>
  <c r="C65" i="33"/>
  <c r="C66" i="33"/>
  <c r="C67" i="33"/>
  <c r="C68" i="33"/>
  <c r="F3" i="33"/>
  <c r="F4" i="33"/>
  <c r="F5" i="33"/>
  <c r="F6" i="33"/>
  <c r="F7" i="33"/>
  <c r="F8" i="33"/>
  <c r="F9" i="33"/>
  <c r="F10" i="33"/>
  <c r="F11" i="33"/>
  <c r="F12" i="33"/>
  <c r="F13" i="33"/>
  <c r="F14" i="33"/>
  <c r="F15" i="33"/>
  <c r="F16" i="33"/>
  <c r="F17" i="33"/>
  <c r="F18" i="33"/>
  <c r="F19" i="33"/>
  <c r="F20" i="33"/>
  <c r="F21" i="33"/>
  <c r="F22" i="33"/>
  <c r="F23" i="33"/>
  <c r="F24" i="33"/>
  <c r="F25" i="33"/>
  <c r="F26" i="33"/>
  <c r="F27" i="33"/>
  <c r="F28" i="33"/>
  <c r="F29" i="33"/>
  <c r="F30" i="33"/>
  <c r="F31" i="33"/>
  <c r="F32" i="33"/>
  <c r="F33" i="33"/>
  <c r="F34" i="33"/>
  <c r="F35" i="33"/>
  <c r="F36" i="33"/>
  <c r="F37" i="33"/>
  <c r="F38" i="33"/>
  <c r="F39" i="33"/>
  <c r="F40" i="33"/>
  <c r="F41" i="33"/>
  <c r="F42" i="33"/>
  <c r="F43" i="33"/>
  <c r="F44" i="33"/>
  <c r="F45" i="33"/>
  <c r="F46" i="33"/>
  <c r="F47" i="33"/>
  <c r="F48" i="33"/>
  <c r="F49" i="33"/>
  <c r="F50" i="33"/>
  <c r="F51" i="33"/>
  <c r="F52" i="33"/>
  <c r="F53" i="33"/>
  <c r="F54" i="33"/>
  <c r="F55" i="33"/>
  <c r="F56" i="33"/>
  <c r="F57" i="33"/>
  <c r="F58" i="33"/>
  <c r="F59" i="33"/>
  <c r="F2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2" i="33"/>
  <c r="H63" i="33"/>
  <c r="H64" i="33"/>
  <c r="H65" i="33"/>
  <c r="H66" i="33"/>
  <c r="H67" i="33"/>
  <c r="H68" i="33"/>
  <c r="H22" i="33"/>
  <c r="H23" i="33"/>
  <c r="H24" i="33"/>
  <c r="H25" i="33"/>
  <c r="H26" i="33"/>
  <c r="H27" i="33"/>
  <c r="H28" i="33"/>
  <c r="AU2" i="24"/>
  <c r="AU2" i="41"/>
  <c r="AU2" i="42"/>
  <c r="AU2" i="43"/>
  <c r="Q2" i="43" s="1"/>
  <c r="AR2" i="43"/>
  <c r="P2" i="43" s="1"/>
  <c r="AR2" i="42"/>
  <c r="AR2" i="41"/>
  <c r="P2" i="41" s="1"/>
  <c r="AR2" i="24"/>
  <c r="C2" i="32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45" i="32"/>
  <c r="H46" i="32"/>
  <c r="H47" i="32"/>
  <c r="H48" i="32"/>
  <c r="AM26" i="43"/>
  <c r="AM27" i="43"/>
  <c r="AM28" i="43"/>
  <c r="AM19" i="43"/>
  <c r="AM17" i="43"/>
  <c r="AM18" i="43"/>
  <c r="AM21" i="43"/>
  <c r="AM29" i="43"/>
  <c r="AM30" i="43"/>
  <c r="AM31" i="43"/>
  <c r="AM32" i="43"/>
  <c r="AM33" i="43"/>
  <c r="AM34" i="43"/>
  <c r="AM35" i="43"/>
  <c r="AM36" i="43"/>
  <c r="AM37" i="43"/>
  <c r="AM38" i="43"/>
  <c r="AM39" i="43"/>
  <c r="AM40" i="43"/>
  <c r="AM41" i="43"/>
  <c r="AM42" i="43"/>
  <c r="AM43" i="43"/>
  <c r="AM44" i="43"/>
  <c r="AM45" i="43"/>
  <c r="AM46" i="43"/>
  <c r="AM47" i="43"/>
  <c r="AM48" i="43"/>
  <c r="AM49" i="43"/>
  <c r="AM50" i="43"/>
  <c r="AM51" i="43"/>
  <c r="AM52" i="43"/>
  <c r="AM53" i="43"/>
  <c r="AM54" i="43"/>
  <c r="AM55" i="43"/>
  <c r="AM56" i="43"/>
  <c r="AM57" i="43"/>
  <c r="AM58" i="43"/>
  <c r="AM59" i="43"/>
  <c r="AM60" i="43"/>
  <c r="AM27" i="42"/>
  <c r="AM31" i="42"/>
  <c r="AM32" i="42"/>
  <c r="AM30" i="42"/>
  <c r="AM33" i="42"/>
  <c r="AM34" i="42"/>
  <c r="AM35" i="42"/>
  <c r="AM36" i="42"/>
  <c r="AM37" i="42"/>
  <c r="AM38" i="42"/>
  <c r="AM39" i="42"/>
  <c r="AM40" i="42"/>
  <c r="AM41" i="42"/>
  <c r="AM42" i="42"/>
  <c r="AM43" i="42"/>
  <c r="AM44" i="42"/>
  <c r="AM45" i="42"/>
  <c r="AM46" i="42"/>
  <c r="AM47" i="42"/>
  <c r="AM48" i="42"/>
  <c r="AM49" i="42"/>
  <c r="AM50" i="42"/>
  <c r="AM51" i="42"/>
  <c r="AM52" i="42"/>
  <c r="AM53" i="42"/>
  <c r="AM54" i="42"/>
  <c r="AM55" i="42"/>
  <c r="AM56" i="42"/>
  <c r="AM57" i="42"/>
  <c r="AM58" i="42"/>
  <c r="AM59" i="42"/>
  <c r="AM60" i="42"/>
  <c r="AM20" i="41"/>
  <c r="AM21" i="41"/>
  <c r="AM27" i="41"/>
  <c r="AM28" i="41"/>
  <c r="AM24" i="41"/>
  <c r="AM29" i="41"/>
  <c r="AM30" i="41"/>
  <c r="AM25" i="41"/>
  <c r="AM31" i="41"/>
  <c r="AM32" i="41"/>
  <c r="AM33" i="41"/>
  <c r="AM34" i="41"/>
  <c r="AM35" i="41"/>
  <c r="AM36" i="41"/>
  <c r="AM37" i="41"/>
  <c r="AM38" i="41"/>
  <c r="AM39" i="41"/>
  <c r="AM40" i="41"/>
  <c r="AM41" i="41"/>
  <c r="AM42" i="41"/>
  <c r="AM43" i="41"/>
  <c r="AM44" i="41"/>
  <c r="AM45" i="41"/>
  <c r="AM46" i="41"/>
  <c r="AM47" i="41"/>
  <c r="AM48" i="41"/>
  <c r="AM49" i="41"/>
  <c r="AM50" i="41"/>
  <c r="AM51" i="41"/>
  <c r="AM52" i="41"/>
  <c r="AM53" i="41"/>
  <c r="AM54" i="41"/>
  <c r="AM55" i="41"/>
  <c r="AM56" i="41"/>
  <c r="AM57" i="41"/>
  <c r="AM58" i="41"/>
  <c r="AM59" i="41"/>
  <c r="AM60" i="41"/>
  <c r="AM23" i="24"/>
  <c r="AM21" i="24"/>
  <c r="AM22" i="24"/>
  <c r="AM25" i="24"/>
  <c r="AM26" i="24"/>
  <c r="AM27" i="24"/>
  <c r="AM28" i="24"/>
  <c r="AM29" i="24"/>
  <c r="AM30" i="24"/>
  <c r="AM31" i="24"/>
  <c r="AM32" i="24"/>
  <c r="AM33" i="24"/>
  <c r="AM34" i="24"/>
  <c r="AM35" i="24"/>
  <c r="AM36" i="24"/>
  <c r="AM37" i="24"/>
  <c r="AM38" i="24"/>
  <c r="AM39" i="24"/>
  <c r="AM40" i="24"/>
  <c r="AM41" i="24"/>
  <c r="AM42" i="24"/>
  <c r="AM43" i="24"/>
  <c r="AM44" i="24"/>
  <c r="AM45" i="24"/>
  <c r="AM46" i="24"/>
  <c r="AM47" i="24"/>
  <c r="AM48" i="24"/>
  <c r="AM49" i="24"/>
  <c r="AM50" i="24"/>
  <c r="AM51" i="24"/>
  <c r="AM52" i="24"/>
  <c r="AM53" i="24"/>
  <c r="AM54" i="24"/>
  <c r="AM55" i="24"/>
  <c r="AM56" i="24"/>
  <c r="AM57" i="24"/>
  <c r="AM58" i="24"/>
  <c r="AM59" i="24"/>
  <c r="AM60" i="24"/>
  <c r="C2" i="31"/>
  <c r="C3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42" i="31"/>
  <c r="H43" i="31"/>
  <c r="H44" i="31"/>
  <c r="H45" i="31"/>
  <c r="H46" i="31"/>
  <c r="H47" i="31"/>
  <c r="H48" i="31"/>
  <c r="AI8" i="43" a="1"/>
  <c r="AI8" i="43" s="1"/>
  <c r="AI4" i="43" a="1"/>
  <c r="AI4" i="43" s="1"/>
  <c r="AJ4" i="43" s="1"/>
  <c r="AI7" i="43" a="1"/>
  <c r="AI7" i="43" s="1"/>
  <c r="AI14" i="43" a="1"/>
  <c r="AI14" i="43" s="1"/>
  <c r="AI5" i="43" a="1"/>
  <c r="AI5" i="43" s="1"/>
  <c r="AJ5" i="43" s="1"/>
  <c r="AI15" i="43" a="1"/>
  <c r="AI15" i="43" s="1"/>
  <c r="AJ15" i="43" s="1"/>
  <c r="AI10" i="43" a="1"/>
  <c r="AI10" i="43" s="1"/>
  <c r="AJ10" i="43" s="1"/>
  <c r="AI13" i="43" a="1"/>
  <c r="AI13" i="43" s="1"/>
  <c r="AI20" i="43" a="1"/>
  <c r="AI20" i="43" s="1"/>
  <c r="AI11" i="43" a="1"/>
  <c r="AI11" i="43" s="1"/>
  <c r="AJ11" i="43" s="1"/>
  <c r="AI22" i="43" a="1"/>
  <c r="AI22" i="43" s="1"/>
  <c r="AJ22" i="43" s="1"/>
  <c r="AI23" i="43" a="1"/>
  <c r="AI23" i="43" s="1"/>
  <c r="AI24" i="43" a="1"/>
  <c r="AI24" i="43" s="1"/>
  <c r="AJ24" i="43" s="1"/>
  <c r="AI16" i="43" a="1"/>
  <c r="AI16" i="43" s="1"/>
  <c r="AJ16" i="43" s="1"/>
  <c r="AI9" i="43" a="1"/>
  <c r="AI9" i="43" s="1"/>
  <c r="AJ9" i="43" s="1"/>
  <c r="AI12" i="43" a="1"/>
  <c r="AI12" i="43" s="1"/>
  <c r="AJ12" i="43" s="1"/>
  <c r="AF8" i="43" a="1"/>
  <c r="AF8" i="43" s="1"/>
  <c r="AF4" i="43" a="1"/>
  <c r="AF4" i="43" s="1"/>
  <c r="AG4" i="43" s="1"/>
  <c r="AF7" i="43" a="1"/>
  <c r="AF7" i="43" s="1"/>
  <c r="AF14" i="43" a="1"/>
  <c r="AF14" i="43" s="1"/>
  <c r="AF5" i="43" a="1"/>
  <c r="AF5" i="43" s="1"/>
  <c r="AG5" i="43" s="1"/>
  <c r="AF15" i="43" a="1"/>
  <c r="AF15" i="43" s="1"/>
  <c r="AG15" i="43" s="1"/>
  <c r="AF10" i="43" a="1"/>
  <c r="AF10" i="43" s="1"/>
  <c r="AG10" i="43" s="1"/>
  <c r="AF13" i="43" a="1"/>
  <c r="AF13" i="43" s="1"/>
  <c r="AF20" i="43" a="1"/>
  <c r="AF20" i="43" s="1"/>
  <c r="AF11" i="43" a="1"/>
  <c r="AF11" i="43" s="1"/>
  <c r="AG11" i="43" s="1"/>
  <c r="AF22" i="43" a="1"/>
  <c r="AF22" i="43" s="1"/>
  <c r="AG22" i="43" s="1"/>
  <c r="AF23" i="43" a="1"/>
  <c r="AF23" i="43" s="1"/>
  <c r="AF24" i="43" a="1"/>
  <c r="AF24" i="43" s="1"/>
  <c r="AG24" i="43" s="1"/>
  <c r="AF16" i="43" a="1"/>
  <c r="AF16" i="43" s="1"/>
  <c r="AG16" i="43" s="1"/>
  <c r="AF9" i="43" a="1"/>
  <c r="AF9" i="43" s="1"/>
  <c r="AG9" i="43" s="1"/>
  <c r="AF12" i="43" a="1"/>
  <c r="AF12" i="43" s="1"/>
  <c r="AG12" i="43" s="1"/>
  <c r="AC8" i="43" a="1"/>
  <c r="AC8" i="43" s="1"/>
  <c r="AC4" i="43" a="1"/>
  <c r="AC4" i="43" s="1"/>
  <c r="AC7" i="43" a="1"/>
  <c r="AC7" i="43" s="1"/>
  <c r="AC14" i="43" a="1"/>
  <c r="AC14" i="43" s="1"/>
  <c r="AD14" i="43" s="1"/>
  <c r="AC5" i="43" a="1"/>
  <c r="AC5" i="43" s="1"/>
  <c r="AC15" i="43" a="1"/>
  <c r="AC15" i="43" s="1"/>
  <c r="AC10" i="43" a="1"/>
  <c r="AC10" i="43" s="1"/>
  <c r="AC13" i="43" a="1"/>
  <c r="AC13" i="43" s="1"/>
  <c r="AD13" i="43" s="1"/>
  <c r="AC20" i="43" a="1"/>
  <c r="AC20" i="43" s="1"/>
  <c r="AD20" i="43" s="1"/>
  <c r="AC11" i="43" a="1"/>
  <c r="AC11" i="43" s="1"/>
  <c r="AC22" i="43" a="1"/>
  <c r="AC22" i="43" s="1"/>
  <c r="AD22" i="43" s="1"/>
  <c r="AC23" i="43" a="1"/>
  <c r="AC23" i="43" s="1"/>
  <c r="AD23" i="43" s="1"/>
  <c r="AC24" i="43" a="1"/>
  <c r="AC24" i="43" s="1"/>
  <c r="AD24" i="43" s="1"/>
  <c r="AC16" i="43" a="1"/>
  <c r="AC16" i="43" s="1"/>
  <c r="AC9" i="43" a="1"/>
  <c r="AC9" i="43" s="1"/>
  <c r="Z8" i="43" a="1"/>
  <c r="Z8" i="43" s="1"/>
  <c r="Z4" i="43" a="1"/>
  <c r="Z4" i="43" s="1"/>
  <c r="Z7" i="43" a="1"/>
  <c r="Z7" i="43" s="1"/>
  <c r="Z14" i="43" a="1"/>
  <c r="Z14" i="43" s="1"/>
  <c r="AA14" i="43" s="1"/>
  <c r="Z5" i="43" a="1"/>
  <c r="Z5" i="43" s="1"/>
  <c r="Z15" i="43" a="1"/>
  <c r="Z15" i="43" s="1"/>
  <c r="Z10" i="43" a="1"/>
  <c r="Z10" i="43" s="1"/>
  <c r="Z13" i="43" a="1"/>
  <c r="Z13" i="43" s="1"/>
  <c r="AA13" i="43" s="1"/>
  <c r="Z20" i="43" a="1"/>
  <c r="Z20" i="43" s="1"/>
  <c r="AA20" i="43" s="1"/>
  <c r="Z11" i="43" a="1"/>
  <c r="Z11" i="43" s="1"/>
  <c r="Z22" i="43" a="1"/>
  <c r="Z22" i="43" s="1"/>
  <c r="AA22" i="43" s="1"/>
  <c r="Z23" i="43" a="1"/>
  <c r="Z23" i="43" s="1"/>
  <c r="AA23" i="43" s="1"/>
  <c r="Z24" i="43" a="1"/>
  <c r="Z24" i="43" s="1"/>
  <c r="AA24" i="43" s="1"/>
  <c r="Z16" i="43" a="1"/>
  <c r="Z16" i="43" s="1"/>
  <c r="Z9" i="43" a="1"/>
  <c r="Z9" i="43" s="1"/>
  <c r="W8" i="43" a="1"/>
  <c r="W8" i="43" s="1"/>
  <c r="W4" i="43" a="1"/>
  <c r="W4" i="43" s="1"/>
  <c r="W7" i="43" a="1"/>
  <c r="W7" i="43" s="1"/>
  <c r="X7" i="43" s="1"/>
  <c r="W14" i="43" a="1"/>
  <c r="W14" i="43" s="1"/>
  <c r="W5" i="43" a="1"/>
  <c r="W5" i="43" s="1"/>
  <c r="W15" i="43" a="1"/>
  <c r="W15" i="43" s="1"/>
  <c r="W10" i="43" a="1"/>
  <c r="W10" i="43" s="1"/>
  <c r="W13" i="43" a="1"/>
  <c r="W13" i="43" s="1"/>
  <c r="W20" i="43" a="1"/>
  <c r="W20" i="43" s="1"/>
  <c r="X20" i="43" s="1"/>
  <c r="W11" i="43" a="1"/>
  <c r="W11" i="43" s="1"/>
  <c r="X11" i="43" s="1"/>
  <c r="W22" i="43" a="1"/>
  <c r="W22" i="43" s="1"/>
  <c r="W23" i="43" a="1"/>
  <c r="W23" i="43" s="1"/>
  <c r="X23" i="43" s="1"/>
  <c r="W24" i="43" a="1"/>
  <c r="W24" i="43" s="1"/>
  <c r="W16" i="43" a="1"/>
  <c r="W16" i="43" s="1"/>
  <c r="X16" i="43" s="1"/>
  <c r="W9" i="43" a="1"/>
  <c r="W9" i="43" s="1"/>
  <c r="T8" i="43" a="1"/>
  <c r="T8" i="43" s="1"/>
  <c r="T4" i="43" a="1"/>
  <c r="T4" i="43" s="1"/>
  <c r="T7" i="43" a="1"/>
  <c r="T7" i="43" s="1"/>
  <c r="U7" i="43" s="1"/>
  <c r="T14" i="43" a="1"/>
  <c r="T14" i="43" s="1"/>
  <c r="T5" i="43" a="1"/>
  <c r="T5" i="43" s="1"/>
  <c r="T15" i="43" a="1"/>
  <c r="T15" i="43" s="1"/>
  <c r="T10" i="43" a="1"/>
  <c r="T10" i="43" s="1"/>
  <c r="T13" i="43" a="1"/>
  <c r="T13" i="43" s="1"/>
  <c r="T20" i="43" a="1"/>
  <c r="T20" i="43" s="1"/>
  <c r="U20" i="43" s="1"/>
  <c r="T11" i="43" a="1"/>
  <c r="T11" i="43" s="1"/>
  <c r="U11" i="43" s="1"/>
  <c r="T22" i="43" a="1"/>
  <c r="T22" i="43" s="1"/>
  <c r="T23" i="43" a="1"/>
  <c r="T23" i="43" s="1"/>
  <c r="U23" i="43" s="1"/>
  <c r="T24" i="43" a="1"/>
  <c r="T24" i="43" s="1"/>
  <c r="T16" i="43" a="1"/>
  <c r="T16" i="43" s="1"/>
  <c r="U16" i="43" s="1"/>
  <c r="T9" i="43" a="1"/>
  <c r="T9" i="43" s="1"/>
  <c r="AI5" i="42" a="1"/>
  <c r="AI5" i="42" s="1"/>
  <c r="AI11" i="42" a="1"/>
  <c r="AI11" i="42" s="1"/>
  <c r="AI7" i="42" a="1"/>
  <c r="AI7" i="42" s="1"/>
  <c r="AI6" i="42" a="1"/>
  <c r="AI6" i="42" s="1"/>
  <c r="AI9" i="42" a="1"/>
  <c r="AI9" i="42" s="1"/>
  <c r="AI10" i="42" a="1"/>
  <c r="AI10" i="42" s="1"/>
  <c r="AI8" i="42" a="1"/>
  <c r="AI8" i="42" s="1"/>
  <c r="AI15" i="42" a="1"/>
  <c r="AI15" i="42" s="1"/>
  <c r="AI13" i="42" a="1"/>
  <c r="AI13" i="42" s="1"/>
  <c r="AI24" i="42" a="1"/>
  <c r="AI24" i="42" s="1"/>
  <c r="AI17" i="42" a="1"/>
  <c r="AI17" i="42" s="1"/>
  <c r="AI23" i="42" a="1"/>
  <c r="AI23" i="42" s="1"/>
  <c r="AJ23" i="42" s="1"/>
  <c r="AI12" i="42" a="1"/>
  <c r="AI12" i="42" s="1"/>
  <c r="AI14" i="42" a="1"/>
  <c r="AI14" i="42" s="1"/>
  <c r="AJ14" i="42" s="1"/>
  <c r="AI19" i="42" a="1"/>
  <c r="AI19" i="42" s="1"/>
  <c r="AJ19" i="42" s="1"/>
  <c r="AI16" i="42" a="1"/>
  <c r="AI16" i="42" s="1"/>
  <c r="AI25" i="42" a="1"/>
  <c r="AI25" i="42" s="1"/>
  <c r="AI26" i="42" a="1"/>
  <c r="AI26" i="42" s="1"/>
  <c r="AI22" i="42" a="1"/>
  <c r="AI22" i="42" s="1"/>
  <c r="AI21" i="42" a="1"/>
  <c r="AI21" i="42" s="1"/>
  <c r="AI29" i="42" a="1"/>
  <c r="AI29" i="42" s="1"/>
  <c r="AJ29" i="42" s="1"/>
  <c r="AI18" i="42" a="1"/>
  <c r="AI18" i="42" s="1"/>
  <c r="AJ18" i="42" s="1"/>
  <c r="AI28" i="42" a="1"/>
  <c r="AI28" i="42" s="1"/>
  <c r="AJ28" i="42" s="1"/>
  <c r="AF5" i="42" a="1"/>
  <c r="AF5" i="42" s="1"/>
  <c r="AF11" i="42" a="1"/>
  <c r="AF11" i="42" s="1"/>
  <c r="AF7" i="42" a="1"/>
  <c r="AF7" i="42" s="1"/>
  <c r="AF6" i="42" a="1"/>
  <c r="AF6" i="42" s="1"/>
  <c r="AF9" i="42" a="1"/>
  <c r="AF9" i="42" s="1"/>
  <c r="AF10" i="42" a="1"/>
  <c r="AF10" i="42" s="1"/>
  <c r="AF8" i="42" a="1"/>
  <c r="AF8" i="42" s="1"/>
  <c r="AF15" i="42" a="1"/>
  <c r="AF15" i="42" s="1"/>
  <c r="AF13" i="42" a="1"/>
  <c r="AF13" i="42" s="1"/>
  <c r="AF24" i="42" a="1"/>
  <c r="AF24" i="42" s="1"/>
  <c r="AF17" i="42" a="1"/>
  <c r="AF17" i="42" s="1"/>
  <c r="AF23" i="42" a="1"/>
  <c r="AF23" i="42" s="1"/>
  <c r="AG23" i="42" s="1"/>
  <c r="AF12" i="42" a="1"/>
  <c r="AF12" i="42" s="1"/>
  <c r="AF14" i="42" a="1"/>
  <c r="AF14" i="42" s="1"/>
  <c r="AG14" i="42" s="1"/>
  <c r="AF19" i="42" a="1"/>
  <c r="AF19" i="42" s="1"/>
  <c r="AG19" i="42" s="1"/>
  <c r="AF16" i="42" a="1"/>
  <c r="AF16" i="42" s="1"/>
  <c r="AF25" i="42" a="1"/>
  <c r="AF25" i="42" s="1"/>
  <c r="AF26" i="42" a="1"/>
  <c r="AF26" i="42" s="1"/>
  <c r="AF22" i="42" a="1"/>
  <c r="AF22" i="42" s="1"/>
  <c r="AF21" i="42" a="1"/>
  <c r="AF21" i="42" s="1"/>
  <c r="AF29" i="42" a="1"/>
  <c r="AF29" i="42" s="1"/>
  <c r="AG29" i="42" s="1"/>
  <c r="AF18" i="42" a="1"/>
  <c r="AF18" i="42" s="1"/>
  <c r="AG18" i="42" s="1"/>
  <c r="AF28" i="42" a="1"/>
  <c r="AF28" i="42" s="1"/>
  <c r="AG28" i="42" s="1"/>
  <c r="AC5" i="42" a="1"/>
  <c r="AC5" i="42" s="1"/>
  <c r="AC11" i="42" a="1"/>
  <c r="AC11" i="42" s="1"/>
  <c r="AC7" i="42" a="1"/>
  <c r="AC7" i="42" s="1"/>
  <c r="AC6" i="42" a="1"/>
  <c r="AC6" i="42" s="1"/>
  <c r="AC9" i="42" a="1"/>
  <c r="AC9" i="42" s="1"/>
  <c r="AC10" i="42" a="1"/>
  <c r="AC10" i="42" s="1"/>
  <c r="AC8" i="42" a="1"/>
  <c r="AC8" i="42" s="1"/>
  <c r="AC15" i="42" a="1"/>
  <c r="AC15" i="42" s="1"/>
  <c r="AC13" i="42" a="1"/>
  <c r="AC13" i="42" s="1"/>
  <c r="AC24" i="42" a="1"/>
  <c r="AC24" i="42" s="1"/>
  <c r="AC17" i="42" a="1"/>
  <c r="AC17" i="42" s="1"/>
  <c r="AC23" i="42" a="1"/>
  <c r="AC23" i="42" s="1"/>
  <c r="AC12" i="42" a="1"/>
  <c r="AC12" i="42" s="1"/>
  <c r="AD12" i="42" s="1"/>
  <c r="AC14" i="42" a="1"/>
  <c r="AC14" i="42" s="1"/>
  <c r="AC19" i="42" a="1"/>
  <c r="AC19" i="42" s="1"/>
  <c r="AC16" i="42" a="1"/>
  <c r="AC16" i="42" s="1"/>
  <c r="AD16" i="42" s="1"/>
  <c r="AC25" i="42" a="1"/>
  <c r="AC25" i="42" s="1"/>
  <c r="AC26" i="42" a="1"/>
  <c r="AC26" i="42" s="1"/>
  <c r="AC22" i="42" a="1"/>
  <c r="AC22" i="42" s="1"/>
  <c r="AD22" i="42" s="1"/>
  <c r="AC21" i="42" a="1"/>
  <c r="AC21" i="42" s="1"/>
  <c r="AD21" i="42" s="1"/>
  <c r="AC29" i="42" a="1"/>
  <c r="AC29" i="42" s="1"/>
  <c r="AD29" i="42" s="1"/>
  <c r="AC18" i="42" a="1"/>
  <c r="AC18" i="42" s="1"/>
  <c r="AC28" i="42" a="1"/>
  <c r="AC28" i="42" s="1"/>
  <c r="Z5" i="42" a="1"/>
  <c r="Z5" i="42" s="1"/>
  <c r="Z11" i="42" a="1"/>
  <c r="Z11" i="42" s="1"/>
  <c r="Z7" i="42" a="1"/>
  <c r="Z7" i="42" s="1"/>
  <c r="Z6" i="42" a="1"/>
  <c r="Z6" i="42" s="1"/>
  <c r="Z9" i="42" a="1"/>
  <c r="Z9" i="42" s="1"/>
  <c r="Z10" i="42" a="1"/>
  <c r="Z10" i="42" s="1"/>
  <c r="Z8" i="42" a="1"/>
  <c r="Z8" i="42" s="1"/>
  <c r="Z15" i="42" a="1"/>
  <c r="Z15" i="42" s="1"/>
  <c r="Z13" i="42" a="1"/>
  <c r="Z13" i="42" s="1"/>
  <c r="Z24" i="42" a="1"/>
  <c r="Z24" i="42" s="1"/>
  <c r="Z17" i="42" a="1"/>
  <c r="Z17" i="42" s="1"/>
  <c r="Z23" i="42" a="1"/>
  <c r="Z23" i="42" s="1"/>
  <c r="Z12" i="42" a="1"/>
  <c r="Z12" i="42" s="1"/>
  <c r="AA12" i="42" s="1"/>
  <c r="Z14" i="42" a="1"/>
  <c r="Z14" i="42" s="1"/>
  <c r="Z19" i="42" a="1"/>
  <c r="Z19" i="42" s="1"/>
  <c r="Z16" i="42" a="1"/>
  <c r="Z16" i="42" s="1"/>
  <c r="AA16" i="42" s="1"/>
  <c r="Z25" i="42" a="1"/>
  <c r="Z25" i="42" s="1"/>
  <c r="Z26" i="42" a="1"/>
  <c r="Z26" i="42" s="1"/>
  <c r="Z22" i="42" a="1"/>
  <c r="Z22" i="42" s="1"/>
  <c r="AA22" i="42" s="1"/>
  <c r="Z21" i="42" a="1"/>
  <c r="Z21" i="42" s="1"/>
  <c r="AA21" i="42" s="1"/>
  <c r="Z29" i="42" a="1"/>
  <c r="Z29" i="42" s="1"/>
  <c r="AA29" i="42" s="1"/>
  <c r="Z18" i="42" a="1"/>
  <c r="Z18" i="42" s="1"/>
  <c r="Z28" i="42" a="1"/>
  <c r="Z28" i="42" s="1"/>
  <c r="W5" i="42" a="1"/>
  <c r="W5" i="42" s="1"/>
  <c r="W11" i="42" a="1"/>
  <c r="W11" i="42" s="1"/>
  <c r="W7" i="42" a="1"/>
  <c r="W7" i="42" s="1"/>
  <c r="W6" i="42" a="1"/>
  <c r="W6" i="42" s="1"/>
  <c r="W9" i="42" a="1"/>
  <c r="W9" i="42" s="1"/>
  <c r="W10" i="42" a="1"/>
  <c r="W10" i="42" s="1"/>
  <c r="W8" i="42" a="1"/>
  <c r="W8" i="42" s="1"/>
  <c r="W15" i="42" a="1"/>
  <c r="W15" i="42" s="1"/>
  <c r="W13" i="42" a="1"/>
  <c r="W13" i="42" s="1"/>
  <c r="W24" i="42" a="1"/>
  <c r="W24" i="42" s="1"/>
  <c r="W17" i="42" a="1"/>
  <c r="W17" i="42" s="1"/>
  <c r="X17" i="42" s="1"/>
  <c r="W23" i="42" a="1"/>
  <c r="W23" i="42" s="1"/>
  <c r="W12" i="42" a="1"/>
  <c r="W12" i="42" s="1"/>
  <c r="W14" i="42" a="1"/>
  <c r="W14" i="42" s="1"/>
  <c r="W19" i="42" a="1"/>
  <c r="W19" i="42" s="1"/>
  <c r="W16" i="42" a="1"/>
  <c r="W16" i="42" s="1"/>
  <c r="W25" i="42" a="1"/>
  <c r="W25" i="42" s="1"/>
  <c r="X25" i="42" s="1"/>
  <c r="W26" i="42" a="1"/>
  <c r="W26" i="42" s="1"/>
  <c r="X26" i="42" s="1"/>
  <c r="W22" i="42" a="1"/>
  <c r="W22" i="42" s="1"/>
  <c r="X22" i="42" s="1"/>
  <c r="W21" i="42" a="1"/>
  <c r="W21" i="42" s="1"/>
  <c r="X21" i="42" s="1"/>
  <c r="W29" i="42" a="1"/>
  <c r="W29" i="42" s="1"/>
  <c r="W18" i="42" a="1"/>
  <c r="W18" i="42" s="1"/>
  <c r="X18" i="42" s="1"/>
  <c r="W28" i="42" a="1"/>
  <c r="W28" i="42" s="1"/>
  <c r="X28" i="42" s="1"/>
  <c r="T5" i="42" a="1"/>
  <c r="T5" i="42" s="1"/>
  <c r="T11" i="42" a="1"/>
  <c r="T11" i="42" s="1"/>
  <c r="T7" i="42" a="1"/>
  <c r="T7" i="42" s="1"/>
  <c r="T6" i="42" a="1"/>
  <c r="T6" i="42" s="1"/>
  <c r="T9" i="42" a="1"/>
  <c r="T9" i="42" s="1"/>
  <c r="T10" i="42" a="1"/>
  <c r="T10" i="42" s="1"/>
  <c r="T8" i="42" a="1"/>
  <c r="T8" i="42" s="1"/>
  <c r="T15" i="42" a="1"/>
  <c r="T15" i="42" s="1"/>
  <c r="T13" i="42" a="1"/>
  <c r="T13" i="42" s="1"/>
  <c r="T24" i="42" a="1"/>
  <c r="T24" i="42" s="1"/>
  <c r="T17" i="42" a="1"/>
  <c r="T17" i="42" s="1"/>
  <c r="U17" i="42" s="1"/>
  <c r="T23" i="42" a="1"/>
  <c r="T23" i="42" s="1"/>
  <c r="T12" i="42" a="1"/>
  <c r="T12" i="42" s="1"/>
  <c r="T14" i="42" a="1"/>
  <c r="T14" i="42" s="1"/>
  <c r="T19" i="42" a="1"/>
  <c r="T19" i="42" s="1"/>
  <c r="T16" i="42" a="1"/>
  <c r="T16" i="42" s="1"/>
  <c r="T25" i="42" a="1"/>
  <c r="T25" i="42" s="1"/>
  <c r="U25" i="42" s="1"/>
  <c r="T26" i="42" a="1"/>
  <c r="T26" i="42" s="1"/>
  <c r="U26" i="42" s="1"/>
  <c r="T22" i="42" a="1"/>
  <c r="T22" i="42" s="1"/>
  <c r="U22" i="42" s="1"/>
  <c r="T21" i="42" a="1"/>
  <c r="T21" i="42" s="1"/>
  <c r="U21" i="42" s="1"/>
  <c r="T29" i="42" a="1"/>
  <c r="T29" i="42" s="1"/>
  <c r="T18" i="42" a="1"/>
  <c r="T18" i="42" s="1"/>
  <c r="U18" i="42" s="1"/>
  <c r="T28" i="42" a="1"/>
  <c r="T28" i="42" s="1"/>
  <c r="U28" i="42" s="1"/>
  <c r="AI7" i="41" a="1"/>
  <c r="AI7" i="41" s="1"/>
  <c r="AI9" i="41" a="1"/>
  <c r="AI9" i="41" s="1"/>
  <c r="AI5" i="41" a="1"/>
  <c r="AI5" i="41" s="1"/>
  <c r="AJ5" i="41" s="1"/>
  <c r="AI4" i="41" a="1"/>
  <c r="AI4" i="41" s="1"/>
  <c r="AI8" i="41" a="1"/>
  <c r="AI8" i="41" s="1"/>
  <c r="AJ8" i="41" s="1"/>
  <c r="AI10" i="41" a="1"/>
  <c r="AI10" i="41" s="1"/>
  <c r="AI11" i="41" a="1"/>
  <c r="AI11" i="41" s="1"/>
  <c r="AI18" i="41" a="1"/>
  <c r="AI18" i="41" s="1"/>
  <c r="AI13" i="41" a="1"/>
  <c r="AI13" i="41" s="1"/>
  <c r="AJ13" i="41" s="1"/>
  <c r="AI16" i="41" a="1"/>
  <c r="AI16" i="41" s="1"/>
  <c r="AJ16" i="41" s="1"/>
  <c r="AI12" i="41" a="1"/>
  <c r="AI12" i="41" s="1"/>
  <c r="AJ12" i="41" s="1"/>
  <c r="AI19" i="41" a="1"/>
  <c r="AI19" i="41" s="1"/>
  <c r="AJ19" i="41" s="1"/>
  <c r="AI17" i="41" a="1"/>
  <c r="AI17" i="41" s="1"/>
  <c r="AJ17" i="41" s="1"/>
  <c r="AI22" i="41" a="1"/>
  <c r="AI22" i="41" s="1"/>
  <c r="AJ22" i="41" s="1"/>
  <c r="AF7" i="41" a="1"/>
  <c r="AF7" i="41" s="1"/>
  <c r="AF9" i="41" a="1"/>
  <c r="AF9" i="41" s="1"/>
  <c r="AF5" i="41" a="1"/>
  <c r="AF5" i="41" s="1"/>
  <c r="AG5" i="41" s="1"/>
  <c r="AF4" i="41" a="1"/>
  <c r="AF4" i="41" s="1"/>
  <c r="AF8" i="41" a="1"/>
  <c r="AF8" i="41" s="1"/>
  <c r="AG8" i="41" s="1"/>
  <c r="AF10" i="41" a="1"/>
  <c r="AF10" i="41" s="1"/>
  <c r="AF11" i="41" a="1"/>
  <c r="AF11" i="41" s="1"/>
  <c r="AF18" i="41" a="1"/>
  <c r="AF18" i="41" s="1"/>
  <c r="AF13" i="41" a="1"/>
  <c r="AF13" i="41" s="1"/>
  <c r="AG13" i="41" s="1"/>
  <c r="AF16" i="41" a="1"/>
  <c r="AF16" i="41" s="1"/>
  <c r="AG16" i="41" s="1"/>
  <c r="AF12" i="41" a="1"/>
  <c r="AF12" i="41" s="1"/>
  <c r="AG12" i="41" s="1"/>
  <c r="AF19" i="41" a="1"/>
  <c r="AF19" i="41" s="1"/>
  <c r="AG19" i="41" s="1"/>
  <c r="AF17" i="41" a="1"/>
  <c r="AF17" i="41" s="1"/>
  <c r="AG17" i="41" s="1"/>
  <c r="AF22" i="41" a="1"/>
  <c r="AF22" i="41" s="1"/>
  <c r="AG22" i="41" s="1"/>
  <c r="AF14" i="41" a="1"/>
  <c r="AF14" i="41" s="1"/>
  <c r="AG14" i="41" s="1"/>
  <c r="AC7" i="41" a="1"/>
  <c r="AC7" i="41" s="1"/>
  <c r="AC9" i="41" a="1"/>
  <c r="AC9" i="41" s="1"/>
  <c r="AC5" i="41" a="1"/>
  <c r="AC5" i="41" s="1"/>
  <c r="AC4" i="41" a="1"/>
  <c r="AC4" i="41" s="1"/>
  <c r="AD4" i="41" s="1"/>
  <c r="AC8" i="41" a="1"/>
  <c r="AC8" i="41" s="1"/>
  <c r="AC10" i="41" a="1"/>
  <c r="AC10" i="41" s="1"/>
  <c r="AC11" i="41" a="1"/>
  <c r="AC11" i="41" s="1"/>
  <c r="AC18" i="41" a="1"/>
  <c r="AC18" i="41" s="1"/>
  <c r="AD18" i="41" s="1"/>
  <c r="AC13" i="41" a="1"/>
  <c r="AC13" i="41" s="1"/>
  <c r="AC16" i="41" a="1"/>
  <c r="AC16" i="41" s="1"/>
  <c r="AD16" i="41" s="1"/>
  <c r="AC12" i="41" a="1"/>
  <c r="AC12" i="41" s="1"/>
  <c r="AC19" i="41" a="1"/>
  <c r="AC19" i="41" s="1"/>
  <c r="AD19" i="41" s="1"/>
  <c r="AC17" i="41" a="1"/>
  <c r="AC17" i="41" s="1"/>
  <c r="AD17" i="41" s="1"/>
  <c r="AC22" i="41" a="1"/>
  <c r="AC22" i="41" s="1"/>
  <c r="AD22" i="41" s="1"/>
  <c r="AC14" i="41" a="1"/>
  <c r="AC14" i="41" s="1"/>
  <c r="AD14" i="41" s="1"/>
  <c r="Z7" i="41" a="1"/>
  <c r="Z7" i="41" s="1"/>
  <c r="Z9" i="41" a="1"/>
  <c r="Z9" i="41" s="1"/>
  <c r="Z5" i="41" a="1"/>
  <c r="Z5" i="41" s="1"/>
  <c r="Z4" i="41" a="1"/>
  <c r="Z4" i="41" s="1"/>
  <c r="AA4" i="41" s="1"/>
  <c r="Z8" i="41" a="1"/>
  <c r="Z8" i="41" s="1"/>
  <c r="Z10" i="41" a="1"/>
  <c r="Z10" i="41" s="1"/>
  <c r="Z11" i="41" a="1"/>
  <c r="Z11" i="41" s="1"/>
  <c r="Z18" i="41" a="1"/>
  <c r="Z18" i="41" s="1"/>
  <c r="AA18" i="41" s="1"/>
  <c r="Z13" i="41" a="1"/>
  <c r="Z13" i="41" s="1"/>
  <c r="Z16" i="41" a="1"/>
  <c r="Z16" i="41" s="1"/>
  <c r="AA16" i="41" s="1"/>
  <c r="Z12" i="41" a="1"/>
  <c r="Z12" i="41" s="1"/>
  <c r="Z19" i="41" a="1"/>
  <c r="Z19" i="41" s="1"/>
  <c r="AA19" i="41" s="1"/>
  <c r="Z17" i="41" a="1"/>
  <c r="Z17" i="41" s="1"/>
  <c r="AA17" i="41" s="1"/>
  <c r="Z22" i="41" a="1"/>
  <c r="Z22" i="41" s="1"/>
  <c r="AA22" i="41" s="1"/>
  <c r="W7" i="41" a="1"/>
  <c r="W7" i="41" s="1"/>
  <c r="W9" i="41" a="1"/>
  <c r="W9" i="41" s="1"/>
  <c r="W5" i="41" a="1"/>
  <c r="W5" i="41" s="1"/>
  <c r="W4" i="41" a="1"/>
  <c r="W4" i="41" s="1"/>
  <c r="W8" i="41" a="1"/>
  <c r="W8" i="41" s="1"/>
  <c r="W10" i="41" a="1"/>
  <c r="W10" i="41" s="1"/>
  <c r="X10" i="41" s="1"/>
  <c r="W11" i="41" a="1"/>
  <c r="W11" i="41" s="1"/>
  <c r="X11" i="41" s="1"/>
  <c r="W18" i="41" a="1"/>
  <c r="W18" i="41" s="1"/>
  <c r="X18" i="41" s="1"/>
  <c r="W13" i="41" a="1"/>
  <c r="W13" i="41" s="1"/>
  <c r="X13" i="41" s="1"/>
  <c r="W16" i="41" a="1"/>
  <c r="W16" i="41" s="1"/>
  <c r="W12" i="41" a="1"/>
  <c r="W12" i="41" s="1"/>
  <c r="X12" i="41" s="1"/>
  <c r="W19" i="41" a="1"/>
  <c r="W19" i="41" s="1"/>
  <c r="W17" i="41" a="1"/>
  <c r="W17" i="41" s="1"/>
  <c r="W22" i="41" a="1"/>
  <c r="W22" i="41" s="1"/>
  <c r="T7" i="41" a="1"/>
  <c r="T7" i="41" s="1"/>
  <c r="T9" i="41" a="1"/>
  <c r="T9" i="41" s="1"/>
  <c r="T5" i="41" a="1"/>
  <c r="T5" i="41" s="1"/>
  <c r="T4" i="41" a="1"/>
  <c r="T4" i="41" s="1"/>
  <c r="T8" i="41" a="1"/>
  <c r="T8" i="41" s="1"/>
  <c r="T10" i="41" a="1"/>
  <c r="T10" i="41" s="1"/>
  <c r="U10" i="41" s="1"/>
  <c r="T11" i="41" a="1"/>
  <c r="T11" i="41" s="1"/>
  <c r="U11" i="41" s="1"/>
  <c r="T18" i="41" a="1"/>
  <c r="T18" i="41" s="1"/>
  <c r="U18" i="41" s="1"/>
  <c r="T13" i="41" a="1"/>
  <c r="T13" i="41" s="1"/>
  <c r="U13" i="41" s="1"/>
  <c r="T16" i="41" a="1"/>
  <c r="T16" i="41" s="1"/>
  <c r="T12" i="41" a="1"/>
  <c r="T12" i="41" s="1"/>
  <c r="U12" i="41" s="1"/>
  <c r="T19" i="41" a="1"/>
  <c r="T19" i="41" s="1"/>
  <c r="T17" i="41" a="1"/>
  <c r="T17" i="41" s="1"/>
  <c r="T22" i="41" a="1"/>
  <c r="T22" i="41" s="1"/>
  <c r="AI5" i="24" a="1"/>
  <c r="AI5" i="24" s="1"/>
  <c r="AI9" i="24" a="1"/>
  <c r="AI9" i="24" s="1"/>
  <c r="AI7" i="24" a="1"/>
  <c r="AI7" i="24" s="1"/>
  <c r="AI16" i="24" a="1"/>
  <c r="AI16" i="24" s="1"/>
  <c r="AI10" i="24" a="1"/>
  <c r="AI10" i="24" s="1"/>
  <c r="AI8" i="24" a="1"/>
  <c r="AI8" i="24" s="1"/>
  <c r="AI17" i="24" a="1"/>
  <c r="AI17" i="24" s="1"/>
  <c r="AI11" i="24" a="1"/>
  <c r="AI11" i="24" s="1"/>
  <c r="AI12" i="24" a="1"/>
  <c r="AI12" i="24" s="1"/>
  <c r="AI14" i="24" a="1"/>
  <c r="AI14" i="24" s="1"/>
  <c r="AI6" i="24" a="1"/>
  <c r="AI6" i="24" s="1"/>
  <c r="AJ6" i="24" s="1"/>
  <c r="AI18" i="24" a="1"/>
  <c r="AI18" i="24" s="1"/>
  <c r="AJ18" i="24" s="1"/>
  <c r="AI13" i="24" a="1"/>
  <c r="AI13" i="24" s="1"/>
  <c r="AF5" i="24" a="1"/>
  <c r="AF5" i="24" s="1"/>
  <c r="AF9" i="24" a="1"/>
  <c r="AF9" i="24" s="1"/>
  <c r="AF7" i="24" a="1"/>
  <c r="AF7" i="24" s="1"/>
  <c r="AF16" i="24" a="1"/>
  <c r="AF16" i="24" s="1"/>
  <c r="AF10" i="24" a="1"/>
  <c r="AF10" i="24" s="1"/>
  <c r="AF8" i="24" a="1"/>
  <c r="AF8" i="24" s="1"/>
  <c r="AF17" i="24" a="1"/>
  <c r="AF17" i="24" s="1"/>
  <c r="AF11" i="24" a="1"/>
  <c r="AF11" i="24" s="1"/>
  <c r="AF12" i="24" a="1"/>
  <c r="AF12" i="24" s="1"/>
  <c r="AF14" i="24" a="1"/>
  <c r="AF14" i="24" s="1"/>
  <c r="AF6" i="24" a="1"/>
  <c r="AF6" i="24" s="1"/>
  <c r="AG6" i="24" s="1"/>
  <c r="AF18" i="24" a="1"/>
  <c r="AF18" i="24" s="1"/>
  <c r="AG18" i="24" s="1"/>
  <c r="AF13" i="24" a="1"/>
  <c r="AF13" i="24" s="1"/>
  <c r="AC5" i="24" a="1"/>
  <c r="AC5" i="24" s="1"/>
  <c r="AC9" i="24" a="1"/>
  <c r="AC9" i="24" s="1"/>
  <c r="AC7" i="24" a="1"/>
  <c r="AC7" i="24" s="1"/>
  <c r="AC16" i="24" a="1"/>
  <c r="AC16" i="24" s="1"/>
  <c r="AC10" i="24" a="1"/>
  <c r="AC10" i="24" s="1"/>
  <c r="AC8" i="24" a="1"/>
  <c r="AC8" i="24" s="1"/>
  <c r="AC17" i="24" a="1"/>
  <c r="AC17" i="24" s="1"/>
  <c r="AC11" i="24" a="1"/>
  <c r="AC11" i="24" s="1"/>
  <c r="AC12" i="24" a="1"/>
  <c r="AC12" i="24" s="1"/>
  <c r="AC14" i="24" a="1"/>
  <c r="AC14" i="24" s="1"/>
  <c r="AC6" i="24" a="1"/>
  <c r="AC6" i="24" s="1"/>
  <c r="AC18" i="24" a="1"/>
  <c r="AC18" i="24" s="1"/>
  <c r="AC13" i="24" a="1"/>
  <c r="AC13" i="24" s="1"/>
  <c r="AD13" i="24" s="1"/>
  <c r="Z5" i="24" a="1"/>
  <c r="Z5" i="24" s="1"/>
  <c r="Z9" i="24" a="1"/>
  <c r="Z9" i="24" s="1"/>
  <c r="Z7" i="24" a="1"/>
  <c r="Z7" i="24" s="1"/>
  <c r="Z16" i="24" a="1"/>
  <c r="Z16" i="24" s="1"/>
  <c r="Z10" i="24" a="1"/>
  <c r="Z10" i="24" s="1"/>
  <c r="Z8" i="24" a="1"/>
  <c r="Z8" i="24" s="1"/>
  <c r="Z17" i="24" a="1"/>
  <c r="Z17" i="24" s="1"/>
  <c r="Z11" i="24" a="1"/>
  <c r="Z11" i="24" s="1"/>
  <c r="Z12" i="24" a="1"/>
  <c r="Z12" i="24" s="1"/>
  <c r="Z14" i="24" a="1"/>
  <c r="Z14" i="24" s="1"/>
  <c r="Z6" i="24" a="1"/>
  <c r="Z6" i="24" s="1"/>
  <c r="Z18" i="24" a="1"/>
  <c r="Z18" i="24" s="1"/>
  <c r="Z13" i="24" a="1"/>
  <c r="Z13" i="24" s="1"/>
  <c r="AA13" i="24" s="1"/>
  <c r="L3" i="30"/>
  <c r="L4" i="30"/>
  <c r="L5" i="30"/>
  <c r="L6" i="30"/>
  <c r="L7" i="30"/>
  <c r="L8" i="30"/>
  <c r="L9" i="30"/>
  <c r="L10" i="30"/>
  <c r="L11" i="30"/>
  <c r="L12" i="30"/>
  <c r="L13" i="30"/>
  <c r="L14" i="30"/>
  <c r="L15" i="30"/>
  <c r="L16" i="30"/>
  <c r="L17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5" i="30"/>
  <c r="L46" i="30"/>
  <c r="L47" i="30"/>
  <c r="L48" i="30"/>
  <c r="L49" i="30"/>
  <c r="L2" i="30"/>
  <c r="C2" i="30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C14" i="29"/>
  <c r="C2" i="29"/>
  <c r="C15" i="29"/>
  <c r="C16" i="29"/>
  <c r="C17" i="29"/>
  <c r="C18" i="29"/>
  <c r="C19" i="29"/>
  <c r="C20" i="29"/>
  <c r="C3" i="29"/>
  <c r="C21" i="29"/>
  <c r="C42" i="29"/>
  <c r="C22" i="29"/>
  <c r="C4" i="29"/>
  <c r="C5" i="29"/>
  <c r="C6" i="29"/>
  <c r="C7" i="29"/>
  <c r="C23" i="29"/>
  <c r="C24" i="29"/>
  <c r="C8" i="29"/>
  <c r="C34" i="29"/>
  <c r="C25" i="29"/>
  <c r="C35" i="29"/>
  <c r="C26" i="29"/>
  <c r="C27" i="29"/>
  <c r="C28" i="29"/>
  <c r="C43" i="29"/>
  <c r="C9" i="29"/>
  <c r="C44" i="29"/>
  <c r="C36" i="29"/>
  <c r="C10" i="29"/>
  <c r="C29" i="29"/>
  <c r="C30" i="29"/>
  <c r="C31" i="29"/>
  <c r="C11" i="29"/>
  <c r="C12" i="29"/>
  <c r="C37" i="29"/>
  <c r="C13" i="29"/>
  <c r="C38" i="29"/>
  <c r="C32" i="29"/>
  <c r="C49" i="29"/>
  <c r="C45" i="29"/>
  <c r="C46" i="29"/>
  <c r="C39" i="29"/>
  <c r="C51" i="29"/>
  <c r="C40" i="29"/>
  <c r="C41" i="29"/>
  <c r="C50" i="29"/>
  <c r="C47" i="29"/>
  <c r="C48" i="29"/>
  <c r="C52" i="29"/>
  <c r="C33" i="29"/>
  <c r="H44" i="29"/>
  <c r="H36" i="29"/>
  <c r="H10" i="29"/>
  <c r="H29" i="29"/>
  <c r="H30" i="29"/>
  <c r="H31" i="29"/>
  <c r="H11" i="29"/>
  <c r="H12" i="29"/>
  <c r="H37" i="29"/>
  <c r="H13" i="29"/>
  <c r="H38" i="29"/>
  <c r="H32" i="29"/>
  <c r="H49" i="29"/>
  <c r="H45" i="29"/>
  <c r="H46" i="29"/>
  <c r="H39" i="29"/>
  <c r="H51" i="29"/>
  <c r="H40" i="29"/>
  <c r="H41" i="29"/>
  <c r="H50" i="29"/>
  <c r="H47" i="29"/>
  <c r="H48" i="29"/>
  <c r="H52" i="29"/>
  <c r="H33" i="29"/>
  <c r="C2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C20" i="26"/>
  <c r="C21" i="26"/>
  <c r="C2" i="26"/>
  <c r="C22" i="26"/>
  <c r="C23" i="26"/>
  <c r="C3" i="26"/>
  <c r="C4" i="26"/>
  <c r="C5" i="26"/>
  <c r="C24" i="26"/>
  <c r="C25" i="26"/>
  <c r="C26" i="26"/>
  <c r="C6" i="26"/>
  <c r="C13" i="26"/>
  <c r="C14" i="26"/>
  <c r="C27" i="26"/>
  <c r="C28" i="26"/>
  <c r="C29" i="26"/>
  <c r="C7" i="26"/>
  <c r="C15" i="26"/>
  <c r="C30" i="26"/>
  <c r="C16" i="26"/>
  <c r="C31" i="26"/>
  <c r="C32" i="26"/>
  <c r="C8" i="26"/>
  <c r="C9" i="26"/>
  <c r="C33" i="26"/>
  <c r="C34" i="26"/>
  <c r="C35" i="26"/>
  <c r="C39" i="26"/>
  <c r="C10" i="26"/>
  <c r="C11" i="26"/>
  <c r="C36" i="26"/>
  <c r="C37" i="26"/>
  <c r="C40" i="26"/>
  <c r="C45" i="26"/>
  <c r="C17" i="26"/>
  <c r="C38" i="26"/>
  <c r="C18" i="26"/>
  <c r="C41" i="26"/>
  <c r="C42" i="26"/>
  <c r="C43" i="26"/>
  <c r="C12" i="26"/>
  <c r="C44" i="26"/>
  <c r="C19" i="26"/>
  <c r="H15" i="26"/>
  <c r="H30" i="26"/>
  <c r="H16" i="26"/>
  <c r="H31" i="26"/>
  <c r="H32" i="26"/>
  <c r="H8" i="26"/>
  <c r="H9" i="26"/>
  <c r="H33" i="26"/>
  <c r="H34" i="26"/>
  <c r="H35" i="26"/>
  <c r="H39" i="26"/>
  <c r="H10" i="26"/>
  <c r="H11" i="26"/>
  <c r="H36" i="26"/>
  <c r="H37" i="26"/>
  <c r="H40" i="26"/>
  <c r="H45" i="26"/>
  <c r="H17" i="26"/>
  <c r="H38" i="26"/>
  <c r="H18" i="26"/>
  <c r="H41" i="26"/>
  <c r="H42" i="26"/>
  <c r="H43" i="26"/>
  <c r="H12" i="26"/>
  <c r="H44" i="26"/>
  <c r="H19" i="26"/>
  <c r="S2" i="24"/>
  <c r="Q2" i="24"/>
  <c r="P2" i="24"/>
  <c r="O2" i="24"/>
  <c r="N2" i="24"/>
  <c r="M2" i="24"/>
  <c r="L2" i="24"/>
  <c r="K2" i="24"/>
  <c r="J2" i="24"/>
  <c r="I2" i="24"/>
  <c r="H2" i="24"/>
  <c r="S2" i="41"/>
  <c r="R2" i="41"/>
  <c r="Q2" i="41"/>
  <c r="O2" i="41"/>
  <c r="N2" i="41"/>
  <c r="M2" i="41"/>
  <c r="L2" i="41"/>
  <c r="K2" i="41"/>
  <c r="J2" i="41"/>
  <c r="I2" i="41"/>
  <c r="H2" i="41"/>
  <c r="S2" i="42"/>
  <c r="R2" i="42"/>
  <c r="Q2" i="42"/>
  <c r="P2" i="42"/>
  <c r="O2" i="42"/>
  <c r="N2" i="42"/>
  <c r="M2" i="42"/>
  <c r="L2" i="42"/>
  <c r="K2" i="42"/>
  <c r="J2" i="42"/>
  <c r="I2" i="42"/>
  <c r="H2" i="42"/>
  <c r="S2" i="43"/>
  <c r="R2" i="43"/>
  <c r="O2" i="43"/>
  <c r="N2" i="43"/>
  <c r="M2" i="43"/>
  <c r="L2" i="43"/>
  <c r="K2" i="43"/>
  <c r="J2" i="43"/>
  <c r="I2" i="43"/>
  <c r="H2" i="43"/>
  <c r="W12" i="43" l="1" a="1"/>
  <c r="W12" i="43" s="1"/>
  <c r="X12" i="43" s="1"/>
  <c r="W25" i="43" a="1"/>
  <c r="W25" i="43" s="1"/>
  <c r="X25" i="43" s="1"/>
  <c r="W26" i="43" a="1"/>
  <c r="W26" i="43" s="1"/>
  <c r="X26" i="43" s="1"/>
  <c r="W27" i="43" a="1"/>
  <c r="W27" i="43" s="1"/>
  <c r="X27" i="43" s="1"/>
  <c r="W28" i="43" a="1"/>
  <c r="W28" i="43" s="1"/>
  <c r="X28" i="43" s="1"/>
  <c r="W19" i="43" a="1"/>
  <c r="W19" i="43" s="1"/>
  <c r="X19" i="43" s="1"/>
  <c r="W17" i="43" a="1"/>
  <c r="W17" i="43" s="1"/>
  <c r="X17" i="43" s="1"/>
  <c r="W18" i="43" a="1"/>
  <c r="W18" i="43" s="1"/>
  <c r="X18" i="43" s="1"/>
  <c r="W21" i="43" a="1"/>
  <c r="W21" i="43" s="1"/>
  <c r="X21" i="43" s="1"/>
  <c r="W29" i="43" a="1"/>
  <c r="W29" i="43" s="1"/>
  <c r="X29" i="43" s="1"/>
  <c r="W30" i="43" a="1"/>
  <c r="W30" i="43" s="1"/>
  <c r="X30" i="43" s="1"/>
  <c r="W31" i="43" a="1"/>
  <c r="W31" i="43" s="1"/>
  <c r="X31" i="43" s="1"/>
  <c r="W32" i="43" a="1"/>
  <c r="W32" i="43" s="1"/>
  <c r="X32" i="43" s="1"/>
  <c r="W33" i="43" a="1"/>
  <c r="W33" i="43" s="1"/>
  <c r="X33" i="43" s="1"/>
  <c r="W34" i="43" a="1"/>
  <c r="W34" i="43" s="1"/>
  <c r="X34" i="43" s="1"/>
  <c r="W35" i="43" a="1"/>
  <c r="W35" i="43" s="1"/>
  <c r="X35" i="43" s="1"/>
  <c r="W36" i="43" a="1"/>
  <c r="W36" i="43" s="1"/>
  <c r="X36" i="43" s="1"/>
  <c r="W37" i="43" a="1"/>
  <c r="W37" i="43" s="1"/>
  <c r="X37" i="43" s="1"/>
  <c r="W38" i="43" a="1"/>
  <c r="W38" i="43" s="1"/>
  <c r="X38" i="43" s="1"/>
  <c r="W39" i="43" a="1"/>
  <c r="W39" i="43" s="1"/>
  <c r="X39" i="43" s="1"/>
  <c r="W40" i="43" a="1"/>
  <c r="W40" i="43" s="1"/>
  <c r="X40" i="43" s="1"/>
  <c r="W41" i="43" a="1"/>
  <c r="W41" i="43" s="1"/>
  <c r="X41" i="43" s="1"/>
  <c r="W42" i="43" a="1"/>
  <c r="W42" i="43" s="1"/>
  <c r="X42" i="43" s="1"/>
  <c r="W43" i="43" a="1"/>
  <c r="W43" i="43" s="1"/>
  <c r="X43" i="43" s="1"/>
  <c r="W44" i="43" a="1"/>
  <c r="W44" i="43" s="1"/>
  <c r="X44" i="43" s="1"/>
  <c r="W45" i="43" a="1"/>
  <c r="W45" i="43" s="1"/>
  <c r="X45" i="43" s="1"/>
  <c r="W46" i="43" a="1"/>
  <c r="W46" i="43" s="1"/>
  <c r="X46" i="43" s="1"/>
  <c r="W47" i="43" a="1"/>
  <c r="W47" i="43" s="1"/>
  <c r="X47" i="43" s="1"/>
  <c r="W48" i="43" a="1"/>
  <c r="W48" i="43" s="1"/>
  <c r="X48" i="43" s="1"/>
  <c r="W49" i="43" a="1"/>
  <c r="W49" i="43" s="1"/>
  <c r="X49" i="43" s="1"/>
  <c r="W50" i="43" a="1"/>
  <c r="W50" i="43" s="1"/>
  <c r="X50" i="43" s="1"/>
  <c r="W51" i="43" a="1"/>
  <c r="W51" i="43" s="1"/>
  <c r="X51" i="43" s="1"/>
  <c r="W52" i="43" a="1"/>
  <c r="W52" i="43" s="1"/>
  <c r="X52" i="43" s="1"/>
  <c r="W53" i="43" a="1"/>
  <c r="W53" i="43" s="1"/>
  <c r="X53" i="43" s="1"/>
  <c r="W54" i="43" a="1"/>
  <c r="W54" i="43" s="1"/>
  <c r="X54" i="43" s="1"/>
  <c r="W55" i="43" a="1"/>
  <c r="W55" i="43" s="1"/>
  <c r="X55" i="43" s="1"/>
  <c r="W56" i="43" a="1"/>
  <c r="W56" i="43" s="1"/>
  <c r="X56" i="43" s="1"/>
  <c r="W57" i="43" a="1"/>
  <c r="W57" i="43" s="1"/>
  <c r="X57" i="43" s="1"/>
  <c r="W58" i="43" a="1"/>
  <c r="W58" i="43" s="1"/>
  <c r="X58" i="43" s="1"/>
  <c r="W59" i="43" a="1"/>
  <c r="W59" i="43" s="1"/>
  <c r="X59" i="43" s="1"/>
  <c r="W60" i="43" a="1"/>
  <c r="W60" i="43" s="1"/>
  <c r="X60" i="43" s="1"/>
  <c r="T12" i="43" a="1"/>
  <c r="T12" i="43" s="1"/>
  <c r="U12" i="43" s="1"/>
  <c r="T25" i="43" a="1"/>
  <c r="T25" i="43" s="1"/>
  <c r="U25" i="43" s="1"/>
  <c r="T26" i="43" a="1"/>
  <c r="T26" i="43" s="1"/>
  <c r="U26" i="43" s="1"/>
  <c r="T27" i="43" a="1"/>
  <c r="T27" i="43" s="1"/>
  <c r="U27" i="43" s="1"/>
  <c r="T28" i="43" a="1"/>
  <c r="T28" i="43" s="1"/>
  <c r="U28" i="43" s="1"/>
  <c r="T19" i="43" a="1"/>
  <c r="T19" i="43" s="1"/>
  <c r="U19" i="43" s="1"/>
  <c r="T17" i="43" a="1"/>
  <c r="T17" i="43" s="1"/>
  <c r="U17" i="43" s="1"/>
  <c r="T18" i="43" a="1"/>
  <c r="T18" i="43" s="1"/>
  <c r="U18" i="43" s="1"/>
  <c r="T21" i="43" a="1"/>
  <c r="T21" i="43" s="1"/>
  <c r="U21" i="43" s="1"/>
  <c r="T29" i="43" a="1"/>
  <c r="T29" i="43" s="1"/>
  <c r="U29" i="43" s="1"/>
  <c r="T30" i="43" a="1"/>
  <c r="T30" i="43" s="1"/>
  <c r="U30" i="43" s="1"/>
  <c r="T31" i="43" a="1"/>
  <c r="T31" i="43" s="1"/>
  <c r="U31" i="43" s="1"/>
  <c r="T32" i="43" a="1"/>
  <c r="T32" i="43" s="1"/>
  <c r="U32" i="43" s="1"/>
  <c r="T33" i="43" a="1"/>
  <c r="T33" i="43" s="1"/>
  <c r="U33" i="43" s="1"/>
  <c r="T34" i="43" a="1"/>
  <c r="T34" i="43" s="1"/>
  <c r="U34" i="43" s="1"/>
  <c r="T35" i="43" a="1"/>
  <c r="T35" i="43" s="1"/>
  <c r="U35" i="43" s="1"/>
  <c r="T36" i="43" a="1"/>
  <c r="T36" i="43" s="1"/>
  <c r="U36" i="43" s="1"/>
  <c r="T37" i="43" a="1"/>
  <c r="T37" i="43" s="1"/>
  <c r="U37" i="43" s="1"/>
  <c r="T38" i="43" a="1"/>
  <c r="T38" i="43" s="1"/>
  <c r="U38" i="43" s="1"/>
  <c r="T39" i="43" a="1"/>
  <c r="T39" i="43" s="1"/>
  <c r="U39" i="43" s="1"/>
  <c r="T40" i="43" a="1"/>
  <c r="T40" i="43" s="1"/>
  <c r="U40" i="43" s="1"/>
  <c r="T41" i="43" a="1"/>
  <c r="T41" i="43" s="1"/>
  <c r="U41" i="43" s="1"/>
  <c r="T42" i="43" a="1"/>
  <c r="T42" i="43" s="1"/>
  <c r="U42" i="43" s="1"/>
  <c r="T43" i="43" a="1"/>
  <c r="T43" i="43" s="1"/>
  <c r="U43" i="43" s="1"/>
  <c r="T44" i="43" a="1"/>
  <c r="T44" i="43" s="1"/>
  <c r="U44" i="43" s="1"/>
  <c r="T45" i="43" a="1"/>
  <c r="T45" i="43" s="1"/>
  <c r="U45" i="43" s="1"/>
  <c r="T46" i="43" a="1"/>
  <c r="T46" i="43" s="1"/>
  <c r="U46" i="43" s="1"/>
  <c r="T47" i="43" a="1"/>
  <c r="T47" i="43" s="1"/>
  <c r="U47" i="43" s="1"/>
  <c r="T48" i="43" a="1"/>
  <c r="T48" i="43" s="1"/>
  <c r="U48" i="43" s="1"/>
  <c r="T49" i="43" a="1"/>
  <c r="T49" i="43" s="1"/>
  <c r="U49" i="43" s="1"/>
  <c r="T50" i="43" a="1"/>
  <c r="T50" i="43" s="1"/>
  <c r="U50" i="43" s="1"/>
  <c r="T51" i="43" a="1"/>
  <c r="T51" i="43" s="1"/>
  <c r="U51" i="43" s="1"/>
  <c r="T52" i="43" a="1"/>
  <c r="T52" i="43" s="1"/>
  <c r="U52" i="43" s="1"/>
  <c r="T53" i="43" a="1"/>
  <c r="T53" i="43" s="1"/>
  <c r="U53" i="43" s="1"/>
  <c r="T54" i="43" a="1"/>
  <c r="T54" i="43" s="1"/>
  <c r="U54" i="43" s="1"/>
  <c r="T55" i="43" a="1"/>
  <c r="T55" i="43" s="1"/>
  <c r="U55" i="43" s="1"/>
  <c r="T56" i="43" a="1"/>
  <c r="T56" i="43" s="1"/>
  <c r="U56" i="43" s="1"/>
  <c r="T57" i="43" a="1"/>
  <c r="T57" i="43" s="1"/>
  <c r="U57" i="43" s="1"/>
  <c r="T58" i="43" a="1"/>
  <c r="T58" i="43" s="1"/>
  <c r="U58" i="43" s="1"/>
  <c r="T59" i="43" a="1"/>
  <c r="T59" i="43" s="1"/>
  <c r="U59" i="43" s="1"/>
  <c r="T60" i="43" a="1"/>
  <c r="T60" i="43" s="1"/>
  <c r="U60" i="43" s="1"/>
  <c r="W20" i="42" a="1"/>
  <c r="W20" i="42" s="1"/>
  <c r="X20" i="42" s="1"/>
  <c r="W27" i="42" a="1"/>
  <c r="W27" i="42" s="1"/>
  <c r="X27" i="42" s="1"/>
  <c r="W31" i="42" a="1"/>
  <c r="W31" i="42" s="1"/>
  <c r="X31" i="42" s="1"/>
  <c r="W32" i="42" a="1"/>
  <c r="W32" i="42" s="1"/>
  <c r="X32" i="42" s="1"/>
  <c r="W30" i="42" a="1"/>
  <c r="W30" i="42" s="1"/>
  <c r="X30" i="42" s="1"/>
  <c r="W33" i="42" a="1"/>
  <c r="W33" i="42" s="1"/>
  <c r="X33" i="42" s="1"/>
  <c r="W34" i="42" a="1"/>
  <c r="W34" i="42" s="1"/>
  <c r="X34" i="42" s="1"/>
  <c r="W35" i="42" a="1"/>
  <c r="W35" i="42" s="1"/>
  <c r="X35" i="42" s="1"/>
  <c r="W36" i="42" a="1"/>
  <c r="W36" i="42" s="1"/>
  <c r="X36" i="42" s="1"/>
  <c r="W37" i="42" a="1"/>
  <c r="W37" i="42" s="1"/>
  <c r="X37" i="42" s="1"/>
  <c r="W38" i="42" a="1"/>
  <c r="W38" i="42" s="1"/>
  <c r="X38" i="42" s="1"/>
  <c r="W39" i="42" a="1"/>
  <c r="W39" i="42" s="1"/>
  <c r="X39" i="42" s="1"/>
  <c r="W40" i="42" a="1"/>
  <c r="W40" i="42" s="1"/>
  <c r="X40" i="42" s="1"/>
  <c r="W41" i="42" a="1"/>
  <c r="W41" i="42" s="1"/>
  <c r="X41" i="42" s="1"/>
  <c r="W42" i="42" a="1"/>
  <c r="W42" i="42" s="1"/>
  <c r="X42" i="42" s="1"/>
  <c r="W43" i="42" a="1"/>
  <c r="W43" i="42" s="1"/>
  <c r="X43" i="42" s="1"/>
  <c r="W44" i="42" a="1"/>
  <c r="W44" i="42" s="1"/>
  <c r="X44" i="42" s="1"/>
  <c r="W45" i="42" a="1"/>
  <c r="W45" i="42" s="1"/>
  <c r="X45" i="42" s="1"/>
  <c r="W46" i="42" a="1"/>
  <c r="W46" i="42" s="1"/>
  <c r="X46" i="42" s="1"/>
  <c r="W47" i="42" a="1"/>
  <c r="W47" i="42" s="1"/>
  <c r="X47" i="42" s="1"/>
  <c r="W48" i="42" a="1"/>
  <c r="W48" i="42" s="1"/>
  <c r="X48" i="42" s="1"/>
  <c r="W49" i="42" a="1"/>
  <c r="W49" i="42" s="1"/>
  <c r="X49" i="42" s="1"/>
  <c r="W50" i="42" a="1"/>
  <c r="W50" i="42" s="1"/>
  <c r="X50" i="42" s="1"/>
  <c r="W51" i="42" a="1"/>
  <c r="W51" i="42" s="1"/>
  <c r="X51" i="42" s="1"/>
  <c r="W52" i="42" a="1"/>
  <c r="W52" i="42" s="1"/>
  <c r="X52" i="42" s="1"/>
  <c r="W53" i="42" a="1"/>
  <c r="W53" i="42" s="1"/>
  <c r="X53" i="42" s="1"/>
  <c r="W54" i="42" a="1"/>
  <c r="W54" i="42" s="1"/>
  <c r="X54" i="42" s="1"/>
  <c r="W55" i="42" a="1"/>
  <c r="W55" i="42" s="1"/>
  <c r="X55" i="42" s="1"/>
  <c r="W56" i="42" a="1"/>
  <c r="W56" i="42" s="1"/>
  <c r="X56" i="42" s="1"/>
  <c r="W57" i="42" a="1"/>
  <c r="W57" i="42" s="1"/>
  <c r="X57" i="42" s="1"/>
  <c r="W58" i="42" a="1"/>
  <c r="W58" i="42" s="1"/>
  <c r="X58" i="42" s="1"/>
  <c r="W59" i="42" a="1"/>
  <c r="W59" i="42" s="1"/>
  <c r="X59" i="42" s="1"/>
  <c r="W60" i="42" a="1"/>
  <c r="W60" i="42" s="1"/>
  <c r="X60" i="42" s="1"/>
  <c r="T20" i="42" a="1"/>
  <c r="T20" i="42" s="1"/>
  <c r="U20" i="42" s="1"/>
  <c r="T27" i="42" a="1"/>
  <c r="T27" i="42" s="1"/>
  <c r="U27" i="42" s="1"/>
  <c r="T31" i="42" a="1"/>
  <c r="T31" i="42" s="1"/>
  <c r="U31" i="42" s="1"/>
  <c r="T32" i="42" a="1"/>
  <c r="T32" i="42" s="1"/>
  <c r="U32" i="42" s="1"/>
  <c r="T30" i="42" a="1"/>
  <c r="T30" i="42" s="1"/>
  <c r="U30" i="42" s="1"/>
  <c r="T33" i="42" a="1"/>
  <c r="T33" i="42" s="1"/>
  <c r="U33" i="42" s="1"/>
  <c r="T34" i="42" a="1"/>
  <c r="T34" i="42" s="1"/>
  <c r="U34" i="42" s="1"/>
  <c r="T35" i="42" a="1"/>
  <c r="T35" i="42" s="1"/>
  <c r="U35" i="42" s="1"/>
  <c r="T36" i="42" a="1"/>
  <c r="T36" i="42" s="1"/>
  <c r="U36" i="42" s="1"/>
  <c r="T37" i="42" a="1"/>
  <c r="T37" i="42" s="1"/>
  <c r="U37" i="42" s="1"/>
  <c r="T38" i="42" a="1"/>
  <c r="T38" i="42" s="1"/>
  <c r="U38" i="42" s="1"/>
  <c r="T39" i="42" a="1"/>
  <c r="T39" i="42" s="1"/>
  <c r="U39" i="42" s="1"/>
  <c r="T40" i="42" a="1"/>
  <c r="T40" i="42" s="1"/>
  <c r="U40" i="42" s="1"/>
  <c r="T41" i="42" a="1"/>
  <c r="T41" i="42" s="1"/>
  <c r="U41" i="42" s="1"/>
  <c r="T42" i="42" a="1"/>
  <c r="T42" i="42" s="1"/>
  <c r="U42" i="42" s="1"/>
  <c r="T43" i="42" a="1"/>
  <c r="T43" i="42" s="1"/>
  <c r="U43" i="42" s="1"/>
  <c r="T44" i="42" a="1"/>
  <c r="T44" i="42" s="1"/>
  <c r="U44" i="42" s="1"/>
  <c r="T45" i="42" a="1"/>
  <c r="T45" i="42" s="1"/>
  <c r="U45" i="42" s="1"/>
  <c r="T46" i="42" a="1"/>
  <c r="T46" i="42" s="1"/>
  <c r="U46" i="42" s="1"/>
  <c r="T47" i="42" a="1"/>
  <c r="T47" i="42" s="1"/>
  <c r="U47" i="42" s="1"/>
  <c r="T48" i="42" a="1"/>
  <c r="T48" i="42" s="1"/>
  <c r="U48" i="42" s="1"/>
  <c r="T49" i="42" a="1"/>
  <c r="T49" i="42" s="1"/>
  <c r="U49" i="42" s="1"/>
  <c r="T50" i="42" a="1"/>
  <c r="T50" i="42" s="1"/>
  <c r="U50" i="42" s="1"/>
  <c r="T51" i="42" a="1"/>
  <c r="T51" i="42" s="1"/>
  <c r="U51" i="42" s="1"/>
  <c r="T52" i="42" a="1"/>
  <c r="T52" i="42" s="1"/>
  <c r="U52" i="42" s="1"/>
  <c r="T53" i="42" a="1"/>
  <c r="T53" i="42" s="1"/>
  <c r="U53" i="42" s="1"/>
  <c r="T54" i="42" a="1"/>
  <c r="T54" i="42" s="1"/>
  <c r="U54" i="42" s="1"/>
  <c r="T55" i="42" a="1"/>
  <c r="T55" i="42" s="1"/>
  <c r="U55" i="42" s="1"/>
  <c r="T56" i="42" a="1"/>
  <c r="T56" i="42" s="1"/>
  <c r="U56" i="42" s="1"/>
  <c r="T57" i="42" a="1"/>
  <c r="T57" i="42" s="1"/>
  <c r="U57" i="42" s="1"/>
  <c r="T58" i="42" a="1"/>
  <c r="T58" i="42" s="1"/>
  <c r="U58" i="42" s="1"/>
  <c r="T59" i="42" a="1"/>
  <c r="T59" i="42" s="1"/>
  <c r="U59" i="42" s="1"/>
  <c r="T60" i="42" a="1"/>
  <c r="T60" i="42" s="1"/>
  <c r="U60" i="42" s="1"/>
  <c r="W14" i="41" a="1"/>
  <c r="W14" i="41" s="1"/>
  <c r="X14" i="41" s="1"/>
  <c r="W15" i="41" a="1"/>
  <c r="W15" i="41" s="1"/>
  <c r="X15" i="41" s="1"/>
  <c r="W23" i="41" a="1"/>
  <c r="W23" i="41" s="1"/>
  <c r="X23" i="41" s="1"/>
  <c r="W26" i="41" a="1"/>
  <c r="W26" i="41" s="1"/>
  <c r="X26" i="41" s="1"/>
  <c r="W20" i="41" a="1"/>
  <c r="W20" i="41" s="1"/>
  <c r="X20" i="41" s="1"/>
  <c r="W21" i="41" a="1"/>
  <c r="W21" i="41" s="1"/>
  <c r="X21" i="41" s="1"/>
  <c r="W27" i="41" a="1"/>
  <c r="W27" i="41" s="1"/>
  <c r="X27" i="41" s="1"/>
  <c r="W28" i="41" a="1"/>
  <c r="W28" i="41" s="1"/>
  <c r="X28" i="41" s="1"/>
  <c r="W24" i="41" a="1"/>
  <c r="W24" i="41" s="1"/>
  <c r="X24" i="41" s="1"/>
  <c r="W29" i="41" a="1"/>
  <c r="W29" i="41" s="1"/>
  <c r="X29" i="41" s="1"/>
  <c r="W30" i="41" a="1"/>
  <c r="W30" i="41" s="1"/>
  <c r="X30" i="41" s="1"/>
  <c r="W25" i="41" a="1"/>
  <c r="W25" i="41" s="1"/>
  <c r="X25" i="41" s="1"/>
  <c r="W31" i="41" a="1"/>
  <c r="W31" i="41" s="1"/>
  <c r="X31" i="41" s="1"/>
  <c r="W32" i="41" a="1"/>
  <c r="W32" i="41" s="1"/>
  <c r="X32" i="41" s="1"/>
  <c r="W33" i="41" a="1"/>
  <c r="W33" i="41" s="1"/>
  <c r="X33" i="41" s="1"/>
  <c r="W34" i="41" a="1"/>
  <c r="W34" i="41" s="1"/>
  <c r="X34" i="41" s="1"/>
  <c r="W35" i="41" a="1"/>
  <c r="W35" i="41" s="1"/>
  <c r="X35" i="41" s="1"/>
  <c r="W36" i="41" a="1"/>
  <c r="W36" i="41" s="1"/>
  <c r="X36" i="41" s="1"/>
  <c r="W37" i="41" a="1"/>
  <c r="W37" i="41" s="1"/>
  <c r="X37" i="41" s="1"/>
  <c r="W38" i="41" a="1"/>
  <c r="W38" i="41" s="1"/>
  <c r="X38" i="41" s="1"/>
  <c r="W39" i="41" a="1"/>
  <c r="W39" i="41" s="1"/>
  <c r="X39" i="41" s="1"/>
  <c r="W40" i="41" a="1"/>
  <c r="W40" i="41" s="1"/>
  <c r="X40" i="41" s="1"/>
  <c r="W41" i="41" a="1"/>
  <c r="W41" i="41" s="1"/>
  <c r="X41" i="41" s="1"/>
  <c r="W42" i="41" a="1"/>
  <c r="W42" i="41" s="1"/>
  <c r="X42" i="41" s="1"/>
  <c r="W43" i="41" a="1"/>
  <c r="W43" i="41" s="1"/>
  <c r="X43" i="41" s="1"/>
  <c r="W44" i="41" a="1"/>
  <c r="W44" i="41" s="1"/>
  <c r="X44" i="41" s="1"/>
  <c r="W45" i="41" a="1"/>
  <c r="W45" i="41" s="1"/>
  <c r="X45" i="41" s="1"/>
  <c r="W46" i="41" a="1"/>
  <c r="W46" i="41" s="1"/>
  <c r="X46" i="41" s="1"/>
  <c r="W47" i="41" a="1"/>
  <c r="W47" i="41" s="1"/>
  <c r="X47" i="41" s="1"/>
  <c r="W48" i="41" a="1"/>
  <c r="W48" i="41" s="1"/>
  <c r="X48" i="41" s="1"/>
  <c r="W49" i="41" a="1"/>
  <c r="W49" i="41" s="1"/>
  <c r="X49" i="41" s="1"/>
  <c r="W50" i="41" a="1"/>
  <c r="W50" i="41" s="1"/>
  <c r="X50" i="41" s="1"/>
  <c r="W51" i="41" a="1"/>
  <c r="W51" i="41" s="1"/>
  <c r="X51" i="41" s="1"/>
  <c r="W52" i="41" a="1"/>
  <c r="W52" i="41" s="1"/>
  <c r="X52" i="41" s="1"/>
  <c r="W53" i="41" a="1"/>
  <c r="W53" i="41" s="1"/>
  <c r="X53" i="41" s="1"/>
  <c r="W54" i="41" a="1"/>
  <c r="W54" i="41" s="1"/>
  <c r="X54" i="41" s="1"/>
  <c r="W55" i="41" a="1"/>
  <c r="W55" i="41" s="1"/>
  <c r="X55" i="41" s="1"/>
  <c r="W56" i="41" a="1"/>
  <c r="W56" i="41" s="1"/>
  <c r="X56" i="41" s="1"/>
  <c r="W57" i="41" a="1"/>
  <c r="W57" i="41" s="1"/>
  <c r="X57" i="41" s="1"/>
  <c r="W58" i="41" a="1"/>
  <c r="W58" i="41" s="1"/>
  <c r="X58" i="41" s="1"/>
  <c r="W59" i="41" a="1"/>
  <c r="W59" i="41" s="1"/>
  <c r="X59" i="41" s="1"/>
  <c r="W60" i="41" a="1"/>
  <c r="W60" i="41" s="1"/>
  <c r="X60" i="41" s="1"/>
  <c r="T14" i="41" a="1"/>
  <c r="T14" i="41" s="1"/>
  <c r="U14" i="41" s="1"/>
  <c r="T15" i="41" a="1"/>
  <c r="T15" i="41" s="1"/>
  <c r="U15" i="41" s="1"/>
  <c r="T23" i="41" a="1"/>
  <c r="T23" i="41" s="1"/>
  <c r="U23" i="41" s="1"/>
  <c r="T26" i="41" a="1"/>
  <c r="T26" i="41" s="1"/>
  <c r="U26" i="41" s="1"/>
  <c r="T20" i="41" a="1"/>
  <c r="T20" i="41" s="1"/>
  <c r="U20" i="41" s="1"/>
  <c r="T21" i="41" a="1"/>
  <c r="T21" i="41" s="1"/>
  <c r="U21" i="41" s="1"/>
  <c r="T27" i="41" a="1"/>
  <c r="T27" i="41" s="1"/>
  <c r="U27" i="41" s="1"/>
  <c r="T28" i="41" a="1"/>
  <c r="T28" i="41" s="1"/>
  <c r="U28" i="41" s="1"/>
  <c r="T24" i="41" a="1"/>
  <c r="T24" i="41" s="1"/>
  <c r="U24" i="41" s="1"/>
  <c r="T29" i="41" a="1"/>
  <c r="T29" i="41" s="1"/>
  <c r="U29" i="41" s="1"/>
  <c r="T30" i="41" a="1"/>
  <c r="T30" i="41" s="1"/>
  <c r="U30" i="41" s="1"/>
  <c r="T25" i="41" a="1"/>
  <c r="T25" i="41" s="1"/>
  <c r="U25" i="41" s="1"/>
  <c r="T31" i="41" a="1"/>
  <c r="T31" i="41" s="1"/>
  <c r="U31" i="41" s="1"/>
  <c r="T32" i="41" a="1"/>
  <c r="T32" i="41" s="1"/>
  <c r="U32" i="41" s="1"/>
  <c r="T33" i="41" a="1"/>
  <c r="T33" i="41" s="1"/>
  <c r="U33" i="41" s="1"/>
  <c r="T34" i="41" a="1"/>
  <c r="T34" i="41" s="1"/>
  <c r="U34" i="41" s="1"/>
  <c r="T35" i="41" a="1"/>
  <c r="T35" i="41" s="1"/>
  <c r="U35" i="41" s="1"/>
  <c r="T36" i="41" a="1"/>
  <c r="T36" i="41" s="1"/>
  <c r="U36" i="41" s="1"/>
  <c r="T37" i="41" a="1"/>
  <c r="T37" i="41" s="1"/>
  <c r="U37" i="41" s="1"/>
  <c r="T38" i="41" a="1"/>
  <c r="T38" i="41" s="1"/>
  <c r="U38" i="41" s="1"/>
  <c r="T39" i="41" a="1"/>
  <c r="T39" i="41" s="1"/>
  <c r="U39" i="41" s="1"/>
  <c r="T40" i="41" a="1"/>
  <c r="T40" i="41" s="1"/>
  <c r="U40" i="41" s="1"/>
  <c r="T41" i="41" a="1"/>
  <c r="T41" i="41" s="1"/>
  <c r="U41" i="41" s="1"/>
  <c r="T42" i="41" a="1"/>
  <c r="T42" i="41" s="1"/>
  <c r="U42" i="41" s="1"/>
  <c r="T43" i="41" a="1"/>
  <c r="T43" i="41" s="1"/>
  <c r="U43" i="41" s="1"/>
  <c r="T44" i="41" a="1"/>
  <c r="T44" i="41" s="1"/>
  <c r="U44" i="41" s="1"/>
  <c r="T45" i="41" a="1"/>
  <c r="T45" i="41" s="1"/>
  <c r="U45" i="41" s="1"/>
  <c r="T46" i="41" a="1"/>
  <c r="T46" i="41" s="1"/>
  <c r="U46" i="41" s="1"/>
  <c r="T47" i="41" a="1"/>
  <c r="T47" i="41" s="1"/>
  <c r="U47" i="41" s="1"/>
  <c r="T48" i="41" a="1"/>
  <c r="T48" i="41" s="1"/>
  <c r="U48" i="41" s="1"/>
  <c r="T49" i="41" a="1"/>
  <c r="T49" i="41" s="1"/>
  <c r="U49" i="41" s="1"/>
  <c r="T50" i="41" a="1"/>
  <c r="T50" i="41" s="1"/>
  <c r="U50" i="41" s="1"/>
  <c r="T51" i="41" a="1"/>
  <c r="T51" i="41" s="1"/>
  <c r="U51" i="41" s="1"/>
  <c r="T52" i="41" a="1"/>
  <c r="T52" i="41" s="1"/>
  <c r="U52" i="41" s="1"/>
  <c r="T53" i="41" a="1"/>
  <c r="T53" i="41" s="1"/>
  <c r="U53" i="41" s="1"/>
  <c r="T54" i="41" a="1"/>
  <c r="T54" i="41" s="1"/>
  <c r="U54" i="41" s="1"/>
  <c r="T55" i="41" a="1"/>
  <c r="T55" i="41" s="1"/>
  <c r="U55" i="41" s="1"/>
  <c r="T56" i="41" a="1"/>
  <c r="T56" i="41" s="1"/>
  <c r="U56" i="41" s="1"/>
  <c r="T57" i="41" a="1"/>
  <c r="T57" i="41" s="1"/>
  <c r="U57" i="41" s="1"/>
  <c r="T58" i="41" a="1"/>
  <c r="T58" i="41" s="1"/>
  <c r="U58" i="41" s="1"/>
  <c r="T59" i="41" a="1"/>
  <c r="T59" i="41" s="1"/>
  <c r="U59" i="41" s="1"/>
  <c r="T60" i="41" a="1"/>
  <c r="T60" i="41" s="1"/>
  <c r="U60" i="41" s="1"/>
  <c r="C2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53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W19" i="24" a="1"/>
  <c r="W19" i="24" s="1"/>
  <c r="X19" i="24" s="1"/>
  <c r="W15" i="24" a="1"/>
  <c r="W15" i="24" s="1"/>
  <c r="X15" i="24" s="1"/>
  <c r="W20" i="24" a="1"/>
  <c r="W20" i="24" s="1"/>
  <c r="X20" i="24" s="1"/>
  <c r="W24" i="24" a="1"/>
  <c r="W24" i="24" s="1"/>
  <c r="X24" i="24" s="1"/>
  <c r="W23" i="24" a="1"/>
  <c r="W23" i="24" s="1"/>
  <c r="X23" i="24" s="1"/>
  <c r="W21" i="24" a="1"/>
  <c r="W21" i="24" s="1"/>
  <c r="X21" i="24" s="1"/>
  <c r="W22" i="24" a="1"/>
  <c r="W22" i="24" s="1"/>
  <c r="X22" i="24" s="1"/>
  <c r="W25" i="24" a="1"/>
  <c r="W25" i="24" s="1"/>
  <c r="X25" i="24" s="1"/>
  <c r="W26" i="24" a="1"/>
  <c r="W26" i="24" s="1"/>
  <c r="X26" i="24" s="1"/>
  <c r="W27" i="24" a="1"/>
  <c r="W27" i="24" s="1"/>
  <c r="X27" i="24" s="1"/>
  <c r="W28" i="24" a="1"/>
  <c r="W28" i="24" s="1"/>
  <c r="X28" i="24" s="1"/>
  <c r="W29" i="24" a="1"/>
  <c r="W29" i="24" s="1"/>
  <c r="X29" i="24" s="1"/>
  <c r="W30" i="24" a="1"/>
  <c r="W30" i="24" s="1"/>
  <c r="X30" i="24" s="1"/>
  <c r="W31" i="24" a="1"/>
  <c r="W31" i="24" s="1"/>
  <c r="X31" i="24" s="1"/>
  <c r="W32" i="24" a="1"/>
  <c r="W32" i="24" s="1"/>
  <c r="X32" i="24" s="1"/>
  <c r="W33" i="24" a="1"/>
  <c r="W33" i="24" s="1"/>
  <c r="X33" i="24" s="1"/>
  <c r="W34" i="24" a="1"/>
  <c r="W34" i="24" s="1"/>
  <c r="X34" i="24" s="1"/>
  <c r="W35" i="24" a="1"/>
  <c r="W35" i="24" s="1"/>
  <c r="X35" i="24" s="1"/>
  <c r="W36" i="24" a="1"/>
  <c r="W36" i="24" s="1"/>
  <c r="X36" i="24" s="1"/>
  <c r="W37" i="24" a="1"/>
  <c r="W37" i="24" s="1"/>
  <c r="X37" i="24" s="1"/>
  <c r="W38" i="24" a="1"/>
  <c r="W38" i="24" s="1"/>
  <c r="X38" i="24" s="1"/>
  <c r="W39" i="24" a="1"/>
  <c r="W39" i="24" s="1"/>
  <c r="X39" i="24" s="1"/>
  <c r="W40" i="24" a="1"/>
  <c r="W40" i="24" s="1"/>
  <c r="X40" i="24" s="1"/>
  <c r="W41" i="24" a="1"/>
  <c r="W41" i="24" s="1"/>
  <c r="X41" i="24" s="1"/>
  <c r="W42" i="24" a="1"/>
  <c r="W42" i="24" s="1"/>
  <c r="X42" i="24" s="1"/>
  <c r="W43" i="24" a="1"/>
  <c r="W43" i="24" s="1"/>
  <c r="X43" i="24" s="1"/>
  <c r="W44" i="24" a="1"/>
  <c r="W44" i="24" s="1"/>
  <c r="X44" i="24" s="1"/>
  <c r="W45" i="24" a="1"/>
  <c r="W45" i="24" s="1"/>
  <c r="X45" i="24" s="1"/>
  <c r="W46" i="24" a="1"/>
  <c r="W46" i="24" s="1"/>
  <c r="X46" i="24" s="1"/>
  <c r="W47" i="24" a="1"/>
  <c r="W47" i="24" s="1"/>
  <c r="X47" i="24" s="1"/>
  <c r="W48" i="24" a="1"/>
  <c r="W48" i="24" s="1"/>
  <c r="X48" i="24" s="1"/>
  <c r="W49" i="24" a="1"/>
  <c r="W49" i="24" s="1"/>
  <c r="X49" i="24" s="1"/>
  <c r="W50" i="24" a="1"/>
  <c r="W50" i="24" s="1"/>
  <c r="X50" i="24" s="1"/>
  <c r="W51" i="24" a="1"/>
  <c r="W51" i="24" s="1"/>
  <c r="X51" i="24" s="1"/>
  <c r="W52" i="24" a="1"/>
  <c r="W52" i="24" s="1"/>
  <c r="X52" i="24" s="1"/>
  <c r="W53" i="24" a="1"/>
  <c r="W53" i="24" s="1"/>
  <c r="X53" i="24" s="1"/>
  <c r="W54" i="24" a="1"/>
  <c r="W54" i="24" s="1"/>
  <c r="X54" i="24" s="1"/>
  <c r="W55" i="24" a="1"/>
  <c r="W55" i="24" s="1"/>
  <c r="X55" i="24" s="1"/>
  <c r="W56" i="24" a="1"/>
  <c r="W56" i="24" s="1"/>
  <c r="X56" i="24" s="1"/>
  <c r="W57" i="24" a="1"/>
  <c r="W57" i="24" s="1"/>
  <c r="X57" i="24" s="1"/>
  <c r="W58" i="24" a="1"/>
  <c r="W58" i="24" s="1"/>
  <c r="X58" i="24" s="1"/>
  <c r="W59" i="24" a="1"/>
  <c r="W59" i="24" s="1"/>
  <c r="X59" i="24" s="1"/>
  <c r="W60" i="24" a="1"/>
  <c r="W60" i="24" s="1"/>
  <c r="X60" i="24" s="1"/>
  <c r="T19" i="24" a="1"/>
  <c r="T19" i="24" s="1"/>
  <c r="U19" i="24" s="1"/>
  <c r="T15" i="24" a="1"/>
  <c r="T15" i="24" s="1"/>
  <c r="U15" i="24" s="1"/>
  <c r="T20" i="24" a="1"/>
  <c r="T20" i="24" s="1"/>
  <c r="U20" i="24" s="1"/>
  <c r="T24" i="24" a="1"/>
  <c r="T24" i="24" s="1"/>
  <c r="U24" i="24" s="1"/>
  <c r="T23" i="24" a="1"/>
  <c r="T23" i="24" s="1"/>
  <c r="U23" i="24" s="1"/>
  <c r="T21" i="24" a="1"/>
  <c r="T21" i="24" s="1"/>
  <c r="U21" i="24" s="1"/>
  <c r="T22" i="24" a="1"/>
  <c r="T22" i="24" s="1"/>
  <c r="U22" i="24" s="1"/>
  <c r="T25" i="24" a="1"/>
  <c r="T25" i="24" s="1"/>
  <c r="U25" i="24" s="1"/>
  <c r="T26" i="24" a="1"/>
  <c r="T26" i="24" s="1"/>
  <c r="U26" i="24" s="1"/>
  <c r="T27" i="24" a="1"/>
  <c r="T27" i="24" s="1"/>
  <c r="U27" i="24" s="1"/>
  <c r="T28" i="24" a="1"/>
  <c r="T28" i="24" s="1"/>
  <c r="U28" i="24" s="1"/>
  <c r="T29" i="24" a="1"/>
  <c r="T29" i="24" s="1"/>
  <c r="U29" i="24" s="1"/>
  <c r="T30" i="24" a="1"/>
  <c r="T30" i="24" s="1"/>
  <c r="U30" i="24" s="1"/>
  <c r="T31" i="24" a="1"/>
  <c r="T31" i="24" s="1"/>
  <c r="U31" i="24" s="1"/>
  <c r="T32" i="24" a="1"/>
  <c r="T32" i="24" s="1"/>
  <c r="U32" i="24" s="1"/>
  <c r="T33" i="24" a="1"/>
  <c r="T33" i="24" s="1"/>
  <c r="U33" i="24" s="1"/>
  <c r="T34" i="24" a="1"/>
  <c r="T34" i="24" s="1"/>
  <c r="U34" i="24" s="1"/>
  <c r="T35" i="24" a="1"/>
  <c r="T35" i="24" s="1"/>
  <c r="U35" i="24" s="1"/>
  <c r="T36" i="24" a="1"/>
  <c r="T36" i="24" s="1"/>
  <c r="U36" i="24" s="1"/>
  <c r="T37" i="24" a="1"/>
  <c r="T37" i="24" s="1"/>
  <c r="U37" i="24" s="1"/>
  <c r="T38" i="24" a="1"/>
  <c r="T38" i="24" s="1"/>
  <c r="U38" i="24" s="1"/>
  <c r="T39" i="24" a="1"/>
  <c r="T39" i="24" s="1"/>
  <c r="U39" i="24" s="1"/>
  <c r="T40" i="24" a="1"/>
  <c r="T40" i="24" s="1"/>
  <c r="U40" i="24" s="1"/>
  <c r="T41" i="24" a="1"/>
  <c r="T41" i="24" s="1"/>
  <c r="U41" i="24" s="1"/>
  <c r="T42" i="24" a="1"/>
  <c r="T42" i="24" s="1"/>
  <c r="U42" i="24" s="1"/>
  <c r="T43" i="24" a="1"/>
  <c r="T43" i="24" s="1"/>
  <c r="U43" i="24" s="1"/>
  <c r="T44" i="24" a="1"/>
  <c r="T44" i="24" s="1"/>
  <c r="U44" i="24" s="1"/>
  <c r="T45" i="24" a="1"/>
  <c r="T45" i="24" s="1"/>
  <c r="U45" i="24" s="1"/>
  <c r="T46" i="24" a="1"/>
  <c r="T46" i="24" s="1"/>
  <c r="U46" i="24" s="1"/>
  <c r="T47" i="24" a="1"/>
  <c r="T47" i="24" s="1"/>
  <c r="U47" i="24" s="1"/>
  <c r="T48" i="24" a="1"/>
  <c r="T48" i="24" s="1"/>
  <c r="U48" i="24" s="1"/>
  <c r="T49" i="24" a="1"/>
  <c r="T49" i="24" s="1"/>
  <c r="U49" i="24" s="1"/>
  <c r="T50" i="24" a="1"/>
  <c r="T50" i="24" s="1"/>
  <c r="U50" i="24" s="1"/>
  <c r="T51" i="24" a="1"/>
  <c r="T51" i="24" s="1"/>
  <c r="U51" i="24" s="1"/>
  <c r="T52" i="24" a="1"/>
  <c r="T52" i="24" s="1"/>
  <c r="U52" i="24" s="1"/>
  <c r="T53" i="24" a="1"/>
  <c r="T53" i="24" s="1"/>
  <c r="U53" i="24" s="1"/>
  <c r="T54" i="24" a="1"/>
  <c r="T54" i="24" s="1"/>
  <c r="U54" i="24" s="1"/>
  <c r="T55" i="24" a="1"/>
  <c r="T55" i="24" s="1"/>
  <c r="U55" i="24" s="1"/>
  <c r="T56" i="24" a="1"/>
  <c r="T56" i="24" s="1"/>
  <c r="U56" i="24" s="1"/>
  <c r="T57" i="24" a="1"/>
  <c r="T57" i="24" s="1"/>
  <c r="U57" i="24" s="1"/>
  <c r="T58" i="24" a="1"/>
  <c r="T58" i="24" s="1"/>
  <c r="U58" i="24" s="1"/>
  <c r="T59" i="24" a="1"/>
  <c r="T59" i="24" s="1"/>
  <c r="U59" i="24" s="1"/>
  <c r="T60" i="24" a="1"/>
  <c r="T60" i="24" s="1"/>
  <c r="U60" i="24" s="1"/>
  <c r="C2" i="17"/>
  <c r="C26" i="17"/>
  <c r="C27" i="17"/>
  <c r="C28" i="17"/>
  <c r="C29" i="17"/>
  <c r="C30" i="17"/>
  <c r="C16" i="17"/>
  <c r="C31" i="17"/>
  <c r="C3" i="17"/>
  <c r="C17" i="17"/>
  <c r="C32" i="17"/>
  <c r="C43" i="17"/>
  <c r="C4" i="17"/>
  <c r="C5" i="17"/>
  <c r="C6" i="17"/>
  <c r="C7" i="17"/>
  <c r="C8" i="17"/>
  <c r="C9" i="17"/>
  <c r="C33" i="17"/>
  <c r="C34" i="17"/>
  <c r="C35" i="17"/>
  <c r="C36" i="17"/>
  <c r="C37" i="17"/>
  <c r="C44" i="17"/>
  <c r="C10" i="17"/>
  <c r="C11" i="17"/>
  <c r="C45" i="17"/>
  <c r="C38" i="17"/>
  <c r="C39" i="17"/>
  <c r="C46" i="17"/>
  <c r="C12" i="17"/>
  <c r="C47" i="17"/>
  <c r="C48" i="17"/>
  <c r="C13" i="17"/>
  <c r="C40" i="17"/>
  <c r="C41" i="17"/>
  <c r="C18" i="17"/>
  <c r="C42" i="17"/>
  <c r="C14" i="17"/>
  <c r="C21" i="17"/>
  <c r="C19" i="17"/>
  <c r="C15" i="17"/>
  <c r="C51" i="17"/>
  <c r="C22" i="17"/>
  <c r="C23" i="17"/>
  <c r="C52" i="17"/>
  <c r="C49" i="17"/>
  <c r="C24" i="17"/>
  <c r="C50" i="17"/>
  <c r="C25" i="17"/>
  <c r="C53" i="17"/>
  <c r="C20" i="17"/>
  <c r="H38" i="17"/>
  <c r="H39" i="17"/>
  <c r="H46" i="17"/>
  <c r="H12" i="17"/>
  <c r="H47" i="17"/>
  <c r="H48" i="17"/>
  <c r="H13" i="17"/>
  <c r="H40" i="17"/>
  <c r="H41" i="17"/>
  <c r="H18" i="17"/>
  <c r="H42" i="17"/>
  <c r="H14" i="17"/>
  <c r="H21" i="17"/>
  <c r="H19" i="17"/>
  <c r="H15" i="17"/>
  <c r="H51" i="17"/>
  <c r="H22" i="17"/>
  <c r="H23" i="17"/>
  <c r="H52" i="17"/>
  <c r="H49" i="17"/>
  <c r="H24" i="17"/>
  <c r="H50" i="17"/>
  <c r="H25" i="17"/>
  <c r="H53" i="17"/>
  <c r="H20" i="17"/>
  <c r="C1" i="17"/>
  <c r="C1" i="16"/>
  <c r="T6" i="24" l="1" a="1"/>
  <c r="T6" i="24" s="1"/>
  <c r="T5" i="24" a="1"/>
  <c r="T5" i="24" s="1"/>
  <c r="T7" i="24" a="1"/>
  <c r="T7" i="24" s="1"/>
  <c r="W9" i="24" a="1"/>
  <c r="W9" i="24" s="1"/>
  <c r="T8" i="24" a="1"/>
  <c r="T8" i="24" s="1"/>
  <c r="W11" i="24" a="1"/>
  <c r="W11" i="24" s="1"/>
  <c r="W10" i="24" a="1"/>
  <c r="W10" i="24" s="1"/>
  <c r="W6" i="41" a="1"/>
  <c r="W6" i="41" s="1"/>
  <c r="T6" i="43" a="1"/>
  <c r="T6" i="43" s="1"/>
  <c r="T17" i="24" a="1"/>
  <c r="T17" i="24" s="1"/>
  <c r="T10" i="24" a="1"/>
  <c r="T10" i="24" s="1"/>
  <c r="W6" i="24" a="1"/>
  <c r="W6" i="24" s="1"/>
  <c r="T4" i="42" a="1"/>
  <c r="T4" i="42" s="1"/>
  <c r="W6" i="43" a="1"/>
  <c r="W6" i="43" s="1"/>
  <c r="T6" i="41" a="1"/>
  <c r="T6" i="41" s="1"/>
  <c r="T4" i="24" a="1"/>
  <c r="T4" i="24" s="1"/>
  <c r="T12" i="24" a="1"/>
  <c r="T12" i="24" s="1"/>
  <c r="T14" i="24" a="1"/>
  <c r="T14" i="24" s="1"/>
  <c r="T9" i="24" a="1"/>
  <c r="T9" i="24" s="1"/>
  <c r="Y12" i="41"/>
  <c r="I12" i="41" s="1"/>
  <c r="T11" i="24" a="1"/>
  <c r="T11" i="24" s="1"/>
  <c r="W4" i="42" a="1"/>
  <c r="W4" i="42" s="1"/>
  <c r="T13" i="24" a="1"/>
  <c r="T13" i="24" s="1"/>
  <c r="T16" i="24" a="1"/>
  <c r="T16" i="24" s="1"/>
  <c r="T18" i="24" a="1"/>
  <c r="T18" i="24" s="1"/>
  <c r="W16" i="24" a="1"/>
  <c r="W16" i="24" s="1"/>
  <c r="W13" i="24" a="1"/>
  <c r="W13" i="24" s="1"/>
  <c r="W5" i="24" a="1"/>
  <c r="W5" i="24" s="1"/>
  <c r="W18" i="24" a="1"/>
  <c r="W18" i="24" s="1"/>
  <c r="W7" i="24" a="1"/>
  <c r="W7" i="24" s="1"/>
  <c r="W8" i="24" a="1"/>
  <c r="W8" i="24" s="1"/>
  <c r="W4" i="24" a="1"/>
  <c r="W4" i="24" s="1"/>
  <c r="W12" i="24" a="1"/>
  <c r="W12" i="24" s="1"/>
  <c r="W17" i="24" a="1"/>
  <c r="W17" i="24" s="1"/>
  <c r="W14" i="24" a="1"/>
  <c r="W14" i="24" s="1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15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0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51" i="9"/>
  <c r="A50" i="9"/>
  <c r="BA60" i="43" a="1"/>
  <c r="BA60" i="43" s="1"/>
  <c r="AX60" i="43" a="1"/>
  <c r="AX60" i="43" s="1"/>
  <c r="AU60" i="43" a="1"/>
  <c r="AU60" i="43" s="1"/>
  <c r="AR60" i="43" a="1"/>
  <c r="AR60" i="43" s="1"/>
  <c r="AO60" i="43" a="1"/>
  <c r="AO60" i="43" s="1"/>
  <c r="AN60" i="43"/>
  <c r="N60" i="43" s="1"/>
  <c r="AI60" i="43" a="1"/>
  <c r="AI60" i="43" s="1"/>
  <c r="AF60" i="43" a="1"/>
  <c r="AF60" i="43" s="1"/>
  <c r="AC60" i="43" a="1"/>
  <c r="AC60" i="43" s="1"/>
  <c r="Z60" i="43" a="1"/>
  <c r="Z60" i="43" s="1"/>
  <c r="Y60" i="43"/>
  <c r="I60" i="43" s="1"/>
  <c r="V60" i="43"/>
  <c r="H60" i="43" s="1"/>
  <c r="BA59" i="43" a="1"/>
  <c r="BA59" i="43" s="1"/>
  <c r="AX59" i="43" a="1"/>
  <c r="AX59" i="43" s="1"/>
  <c r="AU59" i="43" a="1"/>
  <c r="AU59" i="43" s="1"/>
  <c r="AR59" i="43" a="1"/>
  <c r="AR59" i="43" s="1"/>
  <c r="AO59" i="43" a="1"/>
  <c r="AO59" i="43" s="1"/>
  <c r="AN59" i="43"/>
  <c r="N59" i="43" s="1"/>
  <c r="AI59" i="43" a="1"/>
  <c r="AI59" i="43" s="1"/>
  <c r="AF59" i="43" a="1"/>
  <c r="AF59" i="43" s="1"/>
  <c r="AC59" i="43" a="1"/>
  <c r="AC59" i="43" s="1"/>
  <c r="Z59" i="43" a="1"/>
  <c r="Z59" i="43" s="1"/>
  <c r="Y59" i="43"/>
  <c r="I59" i="43" s="1"/>
  <c r="V59" i="43"/>
  <c r="H59" i="43" s="1"/>
  <c r="BA58" i="43" a="1"/>
  <c r="BA58" i="43" s="1"/>
  <c r="AX58" i="43" a="1"/>
  <c r="AX58" i="43" s="1"/>
  <c r="AU58" i="43" a="1"/>
  <c r="AU58" i="43" s="1"/>
  <c r="AR58" i="43" a="1"/>
  <c r="AR58" i="43" s="1"/>
  <c r="AO58" i="43" a="1"/>
  <c r="AO58" i="43" s="1"/>
  <c r="AN58" i="43"/>
  <c r="N58" i="43" s="1"/>
  <c r="AI58" i="43" a="1"/>
  <c r="AI58" i="43" s="1"/>
  <c r="AF58" i="43" a="1"/>
  <c r="AF58" i="43" s="1"/>
  <c r="AC58" i="43" a="1"/>
  <c r="AC58" i="43" s="1"/>
  <c r="Z58" i="43" a="1"/>
  <c r="Z58" i="43" s="1"/>
  <c r="Y58" i="43"/>
  <c r="I58" i="43" s="1"/>
  <c r="V58" i="43"/>
  <c r="H58" i="43" s="1"/>
  <c r="BA57" i="43" a="1"/>
  <c r="BA57" i="43" s="1"/>
  <c r="AX57" i="43" a="1"/>
  <c r="AX57" i="43" s="1"/>
  <c r="AU57" i="43" a="1"/>
  <c r="AU57" i="43" s="1"/>
  <c r="AR57" i="43" a="1"/>
  <c r="AR57" i="43" s="1"/>
  <c r="AO57" i="43" a="1"/>
  <c r="AO57" i="43" s="1"/>
  <c r="AN57" i="43"/>
  <c r="N57" i="43" s="1"/>
  <c r="AI57" i="43" a="1"/>
  <c r="AI57" i="43" s="1"/>
  <c r="AF57" i="43" a="1"/>
  <c r="AF57" i="43" s="1"/>
  <c r="AC57" i="43" a="1"/>
  <c r="AC57" i="43" s="1"/>
  <c r="Z57" i="43" a="1"/>
  <c r="Z57" i="43" s="1"/>
  <c r="Y57" i="43"/>
  <c r="I57" i="43" s="1"/>
  <c r="V57" i="43"/>
  <c r="H57" i="43" s="1"/>
  <c r="BA56" i="43" a="1"/>
  <c r="BA56" i="43" s="1"/>
  <c r="AX56" i="43" a="1"/>
  <c r="AX56" i="43" s="1"/>
  <c r="AU56" i="43" a="1"/>
  <c r="AU56" i="43" s="1"/>
  <c r="AR56" i="43" a="1"/>
  <c r="AR56" i="43" s="1"/>
  <c r="AO56" i="43" a="1"/>
  <c r="AO56" i="43" s="1"/>
  <c r="AN56" i="43"/>
  <c r="N56" i="43" s="1"/>
  <c r="AI56" i="43" a="1"/>
  <c r="AI56" i="43" s="1"/>
  <c r="AF56" i="43" a="1"/>
  <c r="AF56" i="43" s="1"/>
  <c r="AC56" i="43" a="1"/>
  <c r="AC56" i="43" s="1"/>
  <c r="Z56" i="43" a="1"/>
  <c r="Z56" i="43" s="1"/>
  <c r="Y56" i="43"/>
  <c r="I56" i="43" s="1"/>
  <c r="V56" i="43"/>
  <c r="H56" i="43" s="1"/>
  <c r="BA55" i="43" a="1"/>
  <c r="BA55" i="43" s="1"/>
  <c r="AX55" i="43" a="1"/>
  <c r="AX55" i="43" s="1"/>
  <c r="AU55" i="43" a="1"/>
  <c r="AU55" i="43" s="1"/>
  <c r="AR55" i="43" a="1"/>
  <c r="AR55" i="43" s="1"/>
  <c r="AO55" i="43" a="1"/>
  <c r="AO55" i="43" s="1"/>
  <c r="AN55" i="43"/>
  <c r="N55" i="43" s="1"/>
  <c r="AI55" i="43" a="1"/>
  <c r="AI55" i="43" s="1"/>
  <c r="AF55" i="43" a="1"/>
  <c r="AF55" i="43" s="1"/>
  <c r="AC55" i="43" a="1"/>
  <c r="AC55" i="43" s="1"/>
  <c r="Z55" i="43" a="1"/>
  <c r="Z55" i="43" s="1"/>
  <c r="Y55" i="43"/>
  <c r="I55" i="43" s="1"/>
  <c r="V55" i="43"/>
  <c r="H55" i="43" s="1"/>
  <c r="BA54" i="43" a="1"/>
  <c r="BA54" i="43" s="1"/>
  <c r="AX54" i="43" a="1"/>
  <c r="AX54" i="43" s="1"/>
  <c r="AU54" i="43" a="1"/>
  <c r="AU54" i="43" s="1"/>
  <c r="AR54" i="43" a="1"/>
  <c r="AR54" i="43" s="1"/>
  <c r="AO54" i="43" a="1"/>
  <c r="AO54" i="43" s="1"/>
  <c r="AN54" i="43"/>
  <c r="N54" i="43" s="1"/>
  <c r="AI54" i="43" a="1"/>
  <c r="AI54" i="43" s="1"/>
  <c r="AF54" i="43" a="1"/>
  <c r="AF54" i="43" s="1"/>
  <c r="AC54" i="43" a="1"/>
  <c r="AC54" i="43" s="1"/>
  <c r="Z54" i="43" a="1"/>
  <c r="Z54" i="43" s="1"/>
  <c r="Y54" i="43"/>
  <c r="I54" i="43" s="1"/>
  <c r="V54" i="43"/>
  <c r="H54" i="43" s="1"/>
  <c r="BA53" i="43" a="1"/>
  <c r="BA53" i="43" s="1"/>
  <c r="AX53" i="43" a="1"/>
  <c r="AX53" i="43" s="1"/>
  <c r="AU53" i="43" a="1"/>
  <c r="AU53" i="43" s="1"/>
  <c r="AR53" i="43" a="1"/>
  <c r="AR53" i="43" s="1"/>
  <c r="AO53" i="43" a="1"/>
  <c r="AO53" i="43" s="1"/>
  <c r="AN53" i="43"/>
  <c r="N53" i="43" s="1"/>
  <c r="AI53" i="43" a="1"/>
  <c r="AI53" i="43" s="1"/>
  <c r="AF53" i="43" a="1"/>
  <c r="AF53" i="43" s="1"/>
  <c r="AC53" i="43" a="1"/>
  <c r="AC53" i="43" s="1"/>
  <c r="Z53" i="43" a="1"/>
  <c r="Z53" i="43" s="1"/>
  <c r="Y53" i="43"/>
  <c r="I53" i="43" s="1"/>
  <c r="V53" i="43"/>
  <c r="H53" i="43" s="1"/>
  <c r="BA52" i="43" a="1"/>
  <c r="BA52" i="43" s="1"/>
  <c r="AX52" i="43" a="1"/>
  <c r="AX52" i="43" s="1"/>
  <c r="AU52" i="43" a="1"/>
  <c r="AU52" i="43" s="1"/>
  <c r="AR52" i="43" a="1"/>
  <c r="AR52" i="43" s="1"/>
  <c r="AO52" i="43" a="1"/>
  <c r="AO52" i="43" s="1"/>
  <c r="AN52" i="43"/>
  <c r="N52" i="43" s="1"/>
  <c r="AI52" i="43" a="1"/>
  <c r="AI52" i="43" s="1"/>
  <c r="AF52" i="43" a="1"/>
  <c r="AF52" i="43" s="1"/>
  <c r="AC52" i="43" a="1"/>
  <c r="AC52" i="43" s="1"/>
  <c r="Z52" i="43" a="1"/>
  <c r="Z52" i="43" s="1"/>
  <c r="Y52" i="43"/>
  <c r="I52" i="43" s="1"/>
  <c r="V52" i="43"/>
  <c r="H52" i="43" s="1"/>
  <c r="BA51" i="43" a="1"/>
  <c r="BA51" i="43" s="1"/>
  <c r="AX51" i="43" a="1"/>
  <c r="AX51" i="43" s="1"/>
  <c r="AU51" i="43" a="1"/>
  <c r="AU51" i="43" s="1"/>
  <c r="AR51" i="43" a="1"/>
  <c r="AR51" i="43" s="1"/>
  <c r="AO51" i="43" a="1"/>
  <c r="AO51" i="43" s="1"/>
  <c r="AN51" i="43"/>
  <c r="N51" i="43" s="1"/>
  <c r="AI51" i="43" a="1"/>
  <c r="AI51" i="43" s="1"/>
  <c r="AF51" i="43" a="1"/>
  <c r="AF51" i="43" s="1"/>
  <c r="AC51" i="43" a="1"/>
  <c r="AC51" i="43" s="1"/>
  <c r="Z51" i="43" a="1"/>
  <c r="Z51" i="43" s="1"/>
  <c r="Y51" i="43"/>
  <c r="I51" i="43" s="1"/>
  <c r="V51" i="43"/>
  <c r="H51" i="43" s="1"/>
  <c r="BA50" i="43" a="1"/>
  <c r="BA50" i="43" s="1"/>
  <c r="AX50" i="43" a="1"/>
  <c r="AX50" i="43" s="1"/>
  <c r="AU50" i="43" a="1"/>
  <c r="AU50" i="43" s="1"/>
  <c r="AR50" i="43" a="1"/>
  <c r="AR50" i="43" s="1"/>
  <c r="AO50" i="43" a="1"/>
  <c r="AO50" i="43" s="1"/>
  <c r="AN50" i="43"/>
  <c r="N50" i="43" s="1"/>
  <c r="AI50" i="43" a="1"/>
  <c r="AI50" i="43" s="1"/>
  <c r="AF50" i="43" a="1"/>
  <c r="AF50" i="43" s="1"/>
  <c r="AC50" i="43" a="1"/>
  <c r="AC50" i="43" s="1"/>
  <c r="Z50" i="43" a="1"/>
  <c r="Z50" i="43" s="1"/>
  <c r="Y50" i="43"/>
  <c r="I50" i="43" s="1"/>
  <c r="V50" i="43"/>
  <c r="H50" i="43" s="1"/>
  <c r="BA49" i="43" a="1"/>
  <c r="BA49" i="43" s="1"/>
  <c r="AX49" i="43" a="1"/>
  <c r="AX49" i="43" s="1"/>
  <c r="AU49" i="43" a="1"/>
  <c r="AU49" i="43" s="1"/>
  <c r="AR49" i="43" a="1"/>
  <c r="AR49" i="43" s="1"/>
  <c r="AO49" i="43" a="1"/>
  <c r="AO49" i="43" s="1"/>
  <c r="AN49" i="43"/>
  <c r="N49" i="43" s="1"/>
  <c r="AI49" i="43" a="1"/>
  <c r="AI49" i="43" s="1"/>
  <c r="AF49" i="43" a="1"/>
  <c r="AF49" i="43" s="1"/>
  <c r="AC49" i="43" a="1"/>
  <c r="AC49" i="43" s="1"/>
  <c r="Z49" i="43" a="1"/>
  <c r="Z49" i="43" s="1"/>
  <c r="Y49" i="43"/>
  <c r="I49" i="43" s="1"/>
  <c r="V49" i="43"/>
  <c r="H49" i="43" s="1"/>
  <c r="BA48" i="43" a="1"/>
  <c r="BA48" i="43" s="1"/>
  <c r="AX48" i="43" a="1"/>
  <c r="AX48" i="43" s="1"/>
  <c r="AU48" i="43" a="1"/>
  <c r="AU48" i="43" s="1"/>
  <c r="AR48" i="43" a="1"/>
  <c r="AR48" i="43" s="1"/>
  <c r="AO48" i="43" a="1"/>
  <c r="AO48" i="43" s="1"/>
  <c r="AN48" i="43"/>
  <c r="N48" i="43" s="1"/>
  <c r="AI48" i="43" a="1"/>
  <c r="AI48" i="43" s="1"/>
  <c r="AF48" i="43" a="1"/>
  <c r="AF48" i="43" s="1"/>
  <c r="AC48" i="43" a="1"/>
  <c r="AC48" i="43" s="1"/>
  <c r="Z48" i="43" a="1"/>
  <c r="Z48" i="43" s="1"/>
  <c r="Y48" i="43"/>
  <c r="I48" i="43" s="1"/>
  <c r="V48" i="43"/>
  <c r="H48" i="43" s="1"/>
  <c r="BA47" i="43" a="1"/>
  <c r="BA47" i="43" s="1"/>
  <c r="AX47" i="43" a="1"/>
  <c r="AX47" i="43" s="1"/>
  <c r="AU47" i="43" a="1"/>
  <c r="AU47" i="43" s="1"/>
  <c r="AR47" i="43" a="1"/>
  <c r="AR47" i="43" s="1"/>
  <c r="AO47" i="43" a="1"/>
  <c r="AO47" i="43" s="1"/>
  <c r="AN47" i="43"/>
  <c r="N47" i="43" s="1"/>
  <c r="AI47" i="43" a="1"/>
  <c r="AI47" i="43" s="1"/>
  <c r="AF47" i="43" a="1"/>
  <c r="AF47" i="43" s="1"/>
  <c r="AC47" i="43" a="1"/>
  <c r="AC47" i="43" s="1"/>
  <c r="Z47" i="43" a="1"/>
  <c r="Z47" i="43" s="1"/>
  <c r="Y47" i="43"/>
  <c r="I47" i="43" s="1"/>
  <c r="V47" i="43"/>
  <c r="H47" i="43" s="1"/>
  <c r="BA46" i="43" a="1"/>
  <c r="BA46" i="43" s="1"/>
  <c r="AX46" i="43" a="1"/>
  <c r="AX46" i="43" s="1"/>
  <c r="AU46" i="43" a="1"/>
  <c r="AU46" i="43" s="1"/>
  <c r="AR46" i="43" a="1"/>
  <c r="AR46" i="43" s="1"/>
  <c r="AO46" i="43" a="1"/>
  <c r="AO46" i="43" s="1"/>
  <c r="AN46" i="43"/>
  <c r="N46" i="43" s="1"/>
  <c r="AI46" i="43" a="1"/>
  <c r="AI46" i="43" s="1"/>
  <c r="AF46" i="43" a="1"/>
  <c r="AF46" i="43" s="1"/>
  <c r="AC46" i="43" a="1"/>
  <c r="AC46" i="43" s="1"/>
  <c r="Z46" i="43" a="1"/>
  <c r="Z46" i="43" s="1"/>
  <c r="Y46" i="43"/>
  <c r="I46" i="43" s="1"/>
  <c r="V46" i="43"/>
  <c r="H46" i="43" s="1"/>
  <c r="BA45" i="43" a="1"/>
  <c r="BA45" i="43" s="1"/>
  <c r="AX45" i="43" a="1"/>
  <c r="AX45" i="43" s="1"/>
  <c r="AU45" i="43" a="1"/>
  <c r="AU45" i="43" s="1"/>
  <c r="AR45" i="43" a="1"/>
  <c r="AR45" i="43" s="1"/>
  <c r="AO45" i="43" a="1"/>
  <c r="AO45" i="43" s="1"/>
  <c r="AN45" i="43"/>
  <c r="N45" i="43" s="1"/>
  <c r="AI45" i="43" a="1"/>
  <c r="AI45" i="43" s="1"/>
  <c r="AF45" i="43" a="1"/>
  <c r="AF45" i="43" s="1"/>
  <c r="AC45" i="43" a="1"/>
  <c r="AC45" i="43" s="1"/>
  <c r="Z45" i="43" a="1"/>
  <c r="Z45" i="43" s="1"/>
  <c r="Y45" i="43"/>
  <c r="I45" i="43" s="1"/>
  <c r="V45" i="43"/>
  <c r="H45" i="43" s="1"/>
  <c r="BA44" i="43" a="1"/>
  <c r="BA44" i="43" s="1"/>
  <c r="AX44" i="43" a="1"/>
  <c r="AX44" i="43" s="1"/>
  <c r="AU44" i="43" a="1"/>
  <c r="AU44" i="43" s="1"/>
  <c r="AR44" i="43" a="1"/>
  <c r="AR44" i="43" s="1"/>
  <c r="AO44" i="43" a="1"/>
  <c r="AO44" i="43" s="1"/>
  <c r="AN44" i="43"/>
  <c r="N44" i="43" s="1"/>
  <c r="AI44" i="43" a="1"/>
  <c r="AI44" i="43" s="1"/>
  <c r="AF44" i="43" a="1"/>
  <c r="AF44" i="43" s="1"/>
  <c r="AC44" i="43" a="1"/>
  <c r="AC44" i="43" s="1"/>
  <c r="Z44" i="43" a="1"/>
  <c r="Z44" i="43" s="1"/>
  <c r="Y44" i="43"/>
  <c r="I44" i="43" s="1"/>
  <c r="V44" i="43"/>
  <c r="H44" i="43" s="1"/>
  <c r="BA43" i="43" a="1"/>
  <c r="BA43" i="43" s="1"/>
  <c r="AX43" i="43" a="1"/>
  <c r="AX43" i="43" s="1"/>
  <c r="AU43" i="43" a="1"/>
  <c r="AU43" i="43" s="1"/>
  <c r="AR43" i="43" a="1"/>
  <c r="AR43" i="43" s="1"/>
  <c r="AO43" i="43" a="1"/>
  <c r="AO43" i="43" s="1"/>
  <c r="AN43" i="43"/>
  <c r="N43" i="43" s="1"/>
  <c r="AI43" i="43" a="1"/>
  <c r="AI43" i="43" s="1"/>
  <c r="AF43" i="43" a="1"/>
  <c r="AF43" i="43" s="1"/>
  <c r="AC43" i="43" a="1"/>
  <c r="AC43" i="43" s="1"/>
  <c r="Z43" i="43" a="1"/>
  <c r="Z43" i="43" s="1"/>
  <c r="Y43" i="43"/>
  <c r="I43" i="43" s="1"/>
  <c r="V43" i="43"/>
  <c r="H43" i="43" s="1"/>
  <c r="BA42" i="43" a="1"/>
  <c r="BA42" i="43" s="1"/>
  <c r="AX42" i="43" a="1"/>
  <c r="AX42" i="43" s="1"/>
  <c r="AU42" i="43" a="1"/>
  <c r="AU42" i="43" s="1"/>
  <c r="AR42" i="43" a="1"/>
  <c r="AR42" i="43" s="1"/>
  <c r="AO42" i="43" a="1"/>
  <c r="AO42" i="43" s="1"/>
  <c r="AN42" i="43"/>
  <c r="N42" i="43" s="1"/>
  <c r="AI42" i="43" a="1"/>
  <c r="AI42" i="43" s="1"/>
  <c r="AF42" i="43" a="1"/>
  <c r="AF42" i="43" s="1"/>
  <c r="AC42" i="43" a="1"/>
  <c r="AC42" i="43" s="1"/>
  <c r="Z42" i="43" a="1"/>
  <c r="Z42" i="43" s="1"/>
  <c r="Y42" i="43"/>
  <c r="I42" i="43" s="1"/>
  <c r="V42" i="43"/>
  <c r="H42" i="43" s="1"/>
  <c r="BA41" i="43" a="1"/>
  <c r="BA41" i="43" s="1"/>
  <c r="AX41" i="43" a="1"/>
  <c r="AX41" i="43" s="1"/>
  <c r="AU41" i="43" a="1"/>
  <c r="AU41" i="43" s="1"/>
  <c r="AR41" i="43" a="1"/>
  <c r="AR41" i="43" s="1"/>
  <c r="AO41" i="43" a="1"/>
  <c r="AO41" i="43" s="1"/>
  <c r="AN41" i="43"/>
  <c r="N41" i="43" s="1"/>
  <c r="AI41" i="43" a="1"/>
  <c r="AI41" i="43" s="1"/>
  <c r="AF41" i="43" a="1"/>
  <c r="AF41" i="43" s="1"/>
  <c r="AC41" i="43" a="1"/>
  <c r="AC41" i="43" s="1"/>
  <c r="Z41" i="43" a="1"/>
  <c r="Z41" i="43" s="1"/>
  <c r="Y41" i="43"/>
  <c r="I41" i="43" s="1"/>
  <c r="V41" i="43"/>
  <c r="H41" i="43" s="1"/>
  <c r="BA40" i="43" a="1"/>
  <c r="BA40" i="43" s="1"/>
  <c r="AX40" i="43" a="1"/>
  <c r="AX40" i="43" s="1"/>
  <c r="AU40" i="43" a="1"/>
  <c r="AU40" i="43" s="1"/>
  <c r="AR40" i="43" a="1"/>
  <c r="AR40" i="43" s="1"/>
  <c r="AO40" i="43" a="1"/>
  <c r="AO40" i="43" s="1"/>
  <c r="AN40" i="43"/>
  <c r="N40" i="43" s="1"/>
  <c r="AI40" i="43" a="1"/>
  <c r="AI40" i="43" s="1"/>
  <c r="AF40" i="43" a="1"/>
  <c r="AF40" i="43" s="1"/>
  <c r="AC40" i="43" a="1"/>
  <c r="AC40" i="43" s="1"/>
  <c r="Z40" i="43" a="1"/>
  <c r="Z40" i="43" s="1"/>
  <c r="Y40" i="43"/>
  <c r="I40" i="43" s="1"/>
  <c r="V40" i="43"/>
  <c r="H40" i="43" s="1"/>
  <c r="BA39" i="43" a="1"/>
  <c r="BA39" i="43" s="1"/>
  <c r="AX39" i="43" a="1"/>
  <c r="AX39" i="43" s="1"/>
  <c r="AU39" i="43" a="1"/>
  <c r="AU39" i="43" s="1"/>
  <c r="AR39" i="43" a="1"/>
  <c r="AR39" i="43" s="1"/>
  <c r="AO39" i="43" a="1"/>
  <c r="AO39" i="43" s="1"/>
  <c r="AN39" i="43"/>
  <c r="N39" i="43" s="1"/>
  <c r="AI39" i="43" a="1"/>
  <c r="AI39" i="43" s="1"/>
  <c r="AF39" i="43" a="1"/>
  <c r="AF39" i="43" s="1"/>
  <c r="AC39" i="43" a="1"/>
  <c r="AC39" i="43" s="1"/>
  <c r="Z39" i="43" a="1"/>
  <c r="Z39" i="43" s="1"/>
  <c r="Y39" i="43"/>
  <c r="I39" i="43" s="1"/>
  <c r="V39" i="43"/>
  <c r="H39" i="43" s="1"/>
  <c r="BA38" i="43" a="1"/>
  <c r="BA38" i="43" s="1"/>
  <c r="AX38" i="43" a="1"/>
  <c r="AX38" i="43" s="1"/>
  <c r="AU38" i="43" a="1"/>
  <c r="AU38" i="43" s="1"/>
  <c r="AR38" i="43" a="1"/>
  <c r="AR38" i="43" s="1"/>
  <c r="AO38" i="43" a="1"/>
  <c r="AO38" i="43" s="1"/>
  <c r="AN38" i="43"/>
  <c r="N38" i="43" s="1"/>
  <c r="AI38" i="43" a="1"/>
  <c r="AI38" i="43" s="1"/>
  <c r="AF38" i="43" a="1"/>
  <c r="AF38" i="43" s="1"/>
  <c r="AC38" i="43" a="1"/>
  <c r="AC38" i="43" s="1"/>
  <c r="Z38" i="43" a="1"/>
  <c r="Z38" i="43" s="1"/>
  <c r="Y38" i="43"/>
  <c r="I38" i="43" s="1"/>
  <c r="V38" i="43"/>
  <c r="H38" i="43" s="1"/>
  <c r="BA37" i="43" a="1"/>
  <c r="BA37" i="43" s="1"/>
  <c r="AX37" i="43" a="1"/>
  <c r="AX37" i="43" s="1"/>
  <c r="AU37" i="43" a="1"/>
  <c r="AU37" i="43" s="1"/>
  <c r="AR37" i="43" a="1"/>
  <c r="AR37" i="43" s="1"/>
  <c r="AO37" i="43" a="1"/>
  <c r="AO37" i="43" s="1"/>
  <c r="AN37" i="43"/>
  <c r="N37" i="43" s="1"/>
  <c r="AI37" i="43" a="1"/>
  <c r="AI37" i="43" s="1"/>
  <c r="AF37" i="43" a="1"/>
  <c r="AF37" i="43" s="1"/>
  <c r="AC37" i="43" a="1"/>
  <c r="AC37" i="43" s="1"/>
  <c r="Z37" i="43" a="1"/>
  <c r="Z37" i="43" s="1"/>
  <c r="Y37" i="43"/>
  <c r="I37" i="43" s="1"/>
  <c r="V37" i="43"/>
  <c r="H37" i="43" s="1"/>
  <c r="BA36" i="43" a="1"/>
  <c r="BA36" i="43" s="1"/>
  <c r="AX36" i="43" a="1"/>
  <c r="AX36" i="43" s="1"/>
  <c r="AU36" i="43" a="1"/>
  <c r="AU36" i="43" s="1"/>
  <c r="AR36" i="43" a="1"/>
  <c r="AR36" i="43" s="1"/>
  <c r="AO36" i="43" a="1"/>
  <c r="AO36" i="43" s="1"/>
  <c r="AN36" i="43"/>
  <c r="N36" i="43" s="1"/>
  <c r="AI36" i="43" a="1"/>
  <c r="AI36" i="43" s="1"/>
  <c r="AF36" i="43" a="1"/>
  <c r="AF36" i="43" s="1"/>
  <c r="AC36" i="43" a="1"/>
  <c r="AC36" i="43" s="1"/>
  <c r="Z36" i="43" a="1"/>
  <c r="Z36" i="43" s="1"/>
  <c r="Y36" i="43"/>
  <c r="I36" i="43" s="1"/>
  <c r="V36" i="43"/>
  <c r="H36" i="43" s="1"/>
  <c r="BA35" i="43" a="1"/>
  <c r="BA35" i="43" s="1"/>
  <c r="AX35" i="43" a="1"/>
  <c r="AX35" i="43" s="1"/>
  <c r="AU35" i="43" a="1"/>
  <c r="AU35" i="43" s="1"/>
  <c r="AR35" i="43" a="1"/>
  <c r="AR35" i="43" s="1"/>
  <c r="AO35" i="43" a="1"/>
  <c r="AO35" i="43" s="1"/>
  <c r="AN35" i="43"/>
  <c r="N35" i="43" s="1"/>
  <c r="AI35" i="43" a="1"/>
  <c r="AI35" i="43" s="1"/>
  <c r="AF35" i="43" a="1"/>
  <c r="AF35" i="43" s="1"/>
  <c r="AC35" i="43" a="1"/>
  <c r="AC35" i="43" s="1"/>
  <c r="Z35" i="43" a="1"/>
  <c r="Z35" i="43" s="1"/>
  <c r="Y35" i="43"/>
  <c r="I35" i="43" s="1"/>
  <c r="V35" i="43"/>
  <c r="H35" i="43" s="1"/>
  <c r="BA34" i="43" a="1"/>
  <c r="BA34" i="43" s="1"/>
  <c r="AX34" i="43" a="1"/>
  <c r="AX34" i="43" s="1"/>
  <c r="AU34" i="43" a="1"/>
  <c r="AU34" i="43" s="1"/>
  <c r="AR34" i="43" a="1"/>
  <c r="AR34" i="43" s="1"/>
  <c r="AO34" i="43" a="1"/>
  <c r="AO34" i="43" s="1"/>
  <c r="AN34" i="43"/>
  <c r="N34" i="43" s="1"/>
  <c r="AI34" i="43" a="1"/>
  <c r="AI34" i="43" s="1"/>
  <c r="AF34" i="43" a="1"/>
  <c r="AF34" i="43" s="1"/>
  <c r="AC34" i="43" a="1"/>
  <c r="AC34" i="43" s="1"/>
  <c r="Z34" i="43" a="1"/>
  <c r="Z34" i="43" s="1"/>
  <c r="Y34" i="43"/>
  <c r="I34" i="43" s="1"/>
  <c r="V34" i="43"/>
  <c r="H34" i="43" s="1"/>
  <c r="BA33" i="43" a="1"/>
  <c r="BA33" i="43" s="1"/>
  <c r="AX33" i="43" a="1"/>
  <c r="AX33" i="43" s="1"/>
  <c r="AU33" i="43" a="1"/>
  <c r="AU33" i="43" s="1"/>
  <c r="AR33" i="43" a="1"/>
  <c r="AR33" i="43" s="1"/>
  <c r="AO33" i="43" a="1"/>
  <c r="AO33" i="43" s="1"/>
  <c r="AN33" i="43"/>
  <c r="N33" i="43" s="1"/>
  <c r="AI33" i="43" a="1"/>
  <c r="AI33" i="43" s="1"/>
  <c r="AF33" i="43" a="1"/>
  <c r="AF33" i="43" s="1"/>
  <c r="AC33" i="43" a="1"/>
  <c r="AC33" i="43" s="1"/>
  <c r="Z33" i="43" a="1"/>
  <c r="Z33" i="43" s="1"/>
  <c r="Y33" i="43"/>
  <c r="I33" i="43" s="1"/>
  <c r="V33" i="43"/>
  <c r="H33" i="43" s="1"/>
  <c r="BA32" i="43" a="1"/>
  <c r="BA32" i="43" s="1"/>
  <c r="AX32" i="43" a="1"/>
  <c r="AX32" i="43" s="1"/>
  <c r="AU32" i="43" a="1"/>
  <c r="AU32" i="43" s="1"/>
  <c r="AR32" i="43" a="1"/>
  <c r="AR32" i="43" s="1"/>
  <c r="AO32" i="43" a="1"/>
  <c r="AO32" i="43" s="1"/>
  <c r="AN32" i="43"/>
  <c r="N32" i="43" s="1"/>
  <c r="AI32" i="43" a="1"/>
  <c r="AI32" i="43" s="1"/>
  <c r="AF32" i="43" a="1"/>
  <c r="AF32" i="43" s="1"/>
  <c r="AC32" i="43" a="1"/>
  <c r="AC32" i="43" s="1"/>
  <c r="Z32" i="43" a="1"/>
  <c r="Z32" i="43" s="1"/>
  <c r="Y32" i="43"/>
  <c r="I32" i="43" s="1"/>
  <c r="V32" i="43"/>
  <c r="H32" i="43" s="1"/>
  <c r="BA31" i="43" a="1"/>
  <c r="BA31" i="43" s="1"/>
  <c r="AX31" i="43" a="1"/>
  <c r="AX31" i="43" s="1"/>
  <c r="AU31" i="43" a="1"/>
  <c r="AU31" i="43" s="1"/>
  <c r="AR31" i="43" a="1"/>
  <c r="AR31" i="43" s="1"/>
  <c r="AO31" i="43" a="1"/>
  <c r="AO31" i="43" s="1"/>
  <c r="AN31" i="43"/>
  <c r="N31" i="43" s="1"/>
  <c r="AI31" i="43" a="1"/>
  <c r="AI31" i="43" s="1"/>
  <c r="AF31" i="43" a="1"/>
  <c r="AF31" i="43" s="1"/>
  <c r="AC31" i="43" a="1"/>
  <c r="AC31" i="43" s="1"/>
  <c r="Z31" i="43" a="1"/>
  <c r="Z31" i="43" s="1"/>
  <c r="Y31" i="43"/>
  <c r="I31" i="43" s="1"/>
  <c r="V31" i="43"/>
  <c r="H31" i="43" s="1"/>
  <c r="BA30" i="43" a="1"/>
  <c r="BA30" i="43" s="1"/>
  <c r="AX30" i="43" a="1"/>
  <c r="AX30" i="43" s="1"/>
  <c r="AU30" i="43" a="1"/>
  <c r="AU30" i="43" s="1"/>
  <c r="AR30" i="43" a="1"/>
  <c r="AR30" i="43" s="1"/>
  <c r="AO30" i="43" a="1"/>
  <c r="AO30" i="43" s="1"/>
  <c r="AP30" i="43" s="1"/>
  <c r="AN30" i="43"/>
  <c r="N30" i="43" s="1"/>
  <c r="AI30" i="43" a="1"/>
  <c r="AI30" i="43" s="1"/>
  <c r="AF30" i="43" a="1"/>
  <c r="AF30" i="43" s="1"/>
  <c r="AC30" i="43" a="1"/>
  <c r="AC30" i="43" s="1"/>
  <c r="Z30" i="43" a="1"/>
  <c r="Z30" i="43" s="1"/>
  <c r="Y30" i="43"/>
  <c r="I30" i="43" s="1"/>
  <c r="V30" i="43"/>
  <c r="H30" i="43" s="1"/>
  <c r="BA29" i="43" a="1"/>
  <c r="BA29" i="43" s="1"/>
  <c r="AX29" i="43" a="1"/>
  <c r="AX29" i="43" s="1"/>
  <c r="AU29" i="43" a="1"/>
  <c r="AU29" i="43" s="1"/>
  <c r="AR29" i="43" a="1"/>
  <c r="AR29" i="43" s="1"/>
  <c r="AO29" i="43" a="1"/>
  <c r="AO29" i="43" s="1"/>
  <c r="AP29" i="43" s="1"/>
  <c r="AN29" i="43"/>
  <c r="N29" i="43" s="1"/>
  <c r="AI29" i="43" a="1"/>
  <c r="AI29" i="43" s="1"/>
  <c r="AF29" i="43" a="1"/>
  <c r="AF29" i="43" s="1"/>
  <c r="AC29" i="43" a="1"/>
  <c r="AC29" i="43" s="1"/>
  <c r="Z29" i="43" a="1"/>
  <c r="Z29" i="43" s="1"/>
  <c r="Y29" i="43"/>
  <c r="I29" i="43" s="1"/>
  <c r="V29" i="43"/>
  <c r="H29" i="43" s="1"/>
  <c r="BA21" i="43" a="1"/>
  <c r="BA21" i="43" s="1"/>
  <c r="AX21" i="43" a="1"/>
  <c r="AX21" i="43" s="1"/>
  <c r="AU21" i="43" a="1"/>
  <c r="AU21" i="43" s="1"/>
  <c r="AR21" i="43" a="1"/>
  <c r="AR21" i="43" s="1"/>
  <c r="AO21" i="43" a="1"/>
  <c r="AO21" i="43" s="1"/>
  <c r="AN21" i="43"/>
  <c r="N21" i="43" s="1"/>
  <c r="AI21" i="43" a="1"/>
  <c r="AI21" i="43" s="1"/>
  <c r="AF21" i="43" a="1"/>
  <c r="AF21" i="43" s="1"/>
  <c r="AC21" i="43" a="1"/>
  <c r="AC21" i="43" s="1"/>
  <c r="Z21" i="43" a="1"/>
  <c r="Z21" i="43" s="1"/>
  <c r="Y21" i="43"/>
  <c r="I21" i="43" s="1"/>
  <c r="V21" i="43"/>
  <c r="H21" i="43" s="1"/>
  <c r="BA18" i="43" a="1"/>
  <c r="BA18" i="43" s="1"/>
  <c r="BB18" i="43" s="1"/>
  <c r="AX18" i="43" a="1"/>
  <c r="AX18" i="43" s="1"/>
  <c r="AU18" i="43" a="1"/>
  <c r="AU18" i="43" s="1"/>
  <c r="AR18" i="43" a="1"/>
  <c r="AR18" i="43" s="1"/>
  <c r="AO18" i="43" a="1"/>
  <c r="AO18" i="43" s="1"/>
  <c r="AN18" i="43"/>
  <c r="N18" i="43" s="1"/>
  <c r="AI18" i="43" a="1"/>
  <c r="AI18" i="43" s="1"/>
  <c r="AF18" i="43" a="1"/>
  <c r="AF18" i="43" s="1"/>
  <c r="AC18" i="43" a="1"/>
  <c r="AC18" i="43" s="1"/>
  <c r="Z18" i="43" a="1"/>
  <c r="Z18" i="43" s="1"/>
  <c r="Y18" i="43"/>
  <c r="I18" i="43" s="1"/>
  <c r="V18" i="43"/>
  <c r="H18" i="43" s="1"/>
  <c r="BA17" i="43" a="1"/>
  <c r="BA17" i="43" s="1"/>
  <c r="BB17" i="43" s="1"/>
  <c r="AX17" i="43" a="1"/>
  <c r="AX17" i="43" s="1"/>
  <c r="AU17" i="43" a="1"/>
  <c r="AU17" i="43" s="1"/>
  <c r="AR17" i="43" a="1"/>
  <c r="AR17" i="43" s="1"/>
  <c r="AO17" i="43" a="1"/>
  <c r="AO17" i="43" s="1"/>
  <c r="AN17" i="43"/>
  <c r="N17" i="43" s="1"/>
  <c r="AI17" i="43" a="1"/>
  <c r="AI17" i="43" s="1"/>
  <c r="AF17" i="43" a="1"/>
  <c r="AF17" i="43" s="1"/>
  <c r="AC17" i="43" a="1"/>
  <c r="AC17" i="43" s="1"/>
  <c r="Z17" i="43" a="1"/>
  <c r="Z17" i="43" s="1"/>
  <c r="Y17" i="43"/>
  <c r="I17" i="43" s="1"/>
  <c r="V17" i="43"/>
  <c r="H17" i="43" s="1"/>
  <c r="BA19" i="43" a="1"/>
  <c r="BA19" i="43" s="1"/>
  <c r="BB19" i="43" s="1"/>
  <c r="AX19" i="43" a="1"/>
  <c r="AX19" i="43" s="1"/>
  <c r="AU19" i="43" a="1"/>
  <c r="AU19" i="43" s="1"/>
  <c r="AR19" i="43" a="1"/>
  <c r="AR19" i="43" s="1"/>
  <c r="AO19" i="43" a="1"/>
  <c r="AO19" i="43" s="1"/>
  <c r="AN19" i="43"/>
  <c r="N19" i="43" s="1"/>
  <c r="AI19" i="43" a="1"/>
  <c r="AI19" i="43" s="1"/>
  <c r="AF19" i="43" a="1"/>
  <c r="AF19" i="43" s="1"/>
  <c r="AC19" i="43" a="1"/>
  <c r="AC19" i="43" s="1"/>
  <c r="Z19" i="43" a="1"/>
  <c r="Z19" i="43" s="1"/>
  <c r="Y19" i="43"/>
  <c r="I19" i="43" s="1"/>
  <c r="V19" i="43"/>
  <c r="H19" i="43" s="1"/>
  <c r="BA28" i="43" a="1"/>
  <c r="BA28" i="43" s="1"/>
  <c r="BB28" i="43" s="1"/>
  <c r="AX28" i="43" a="1"/>
  <c r="AX28" i="43" s="1"/>
  <c r="AU28" i="43" a="1"/>
  <c r="AU28" i="43" s="1"/>
  <c r="AR28" i="43" a="1"/>
  <c r="AR28" i="43" s="1"/>
  <c r="AO28" i="43" a="1"/>
  <c r="AO28" i="43" s="1"/>
  <c r="AN28" i="43"/>
  <c r="N28" i="43" s="1"/>
  <c r="AI28" i="43" a="1"/>
  <c r="AI28" i="43" s="1"/>
  <c r="AF28" i="43" a="1"/>
  <c r="AF28" i="43" s="1"/>
  <c r="AC28" i="43" a="1"/>
  <c r="AC28" i="43" s="1"/>
  <c r="Z28" i="43" a="1"/>
  <c r="Z28" i="43" s="1"/>
  <c r="Y28" i="43"/>
  <c r="I28" i="43" s="1"/>
  <c r="V28" i="43"/>
  <c r="H28" i="43" s="1"/>
  <c r="BA27" i="43" a="1"/>
  <c r="BA27" i="43" s="1"/>
  <c r="BB27" i="43" s="1"/>
  <c r="AX27" i="43" a="1"/>
  <c r="AX27" i="43" s="1"/>
  <c r="AU27" i="43" a="1"/>
  <c r="AU27" i="43" s="1"/>
  <c r="AR27" i="43" a="1"/>
  <c r="AR27" i="43" s="1"/>
  <c r="AO27" i="43" a="1"/>
  <c r="AO27" i="43" s="1"/>
  <c r="AN27" i="43"/>
  <c r="N27" i="43" s="1"/>
  <c r="AI27" i="43" a="1"/>
  <c r="AI27" i="43" s="1"/>
  <c r="AF27" i="43" a="1"/>
  <c r="AF27" i="43" s="1"/>
  <c r="AC27" i="43" a="1"/>
  <c r="AC27" i="43" s="1"/>
  <c r="Z27" i="43" a="1"/>
  <c r="Z27" i="43" s="1"/>
  <c r="Y27" i="43"/>
  <c r="I27" i="43" s="1"/>
  <c r="V27" i="43"/>
  <c r="H27" i="43" s="1"/>
  <c r="BA26" i="43" a="1"/>
  <c r="BA26" i="43" s="1"/>
  <c r="BB26" i="43" s="1"/>
  <c r="AX26" i="43" a="1"/>
  <c r="AX26" i="43" s="1"/>
  <c r="AU26" i="43" a="1"/>
  <c r="AU26" i="43" s="1"/>
  <c r="AR26" i="43" a="1"/>
  <c r="AR26" i="43" s="1"/>
  <c r="AO26" i="43" a="1"/>
  <c r="AO26" i="43" s="1"/>
  <c r="AN26" i="43"/>
  <c r="N26" i="43" s="1"/>
  <c r="AI26" i="43" a="1"/>
  <c r="AI26" i="43" s="1"/>
  <c r="AF26" i="43" a="1"/>
  <c r="AF26" i="43" s="1"/>
  <c r="AC26" i="43" a="1"/>
  <c r="AC26" i="43" s="1"/>
  <c r="Z26" i="43" a="1"/>
  <c r="Z26" i="43" s="1"/>
  <c r="Y26" i="43"/>
  <c r="I26" i="43" s="1"/>
  <c r="V26" i="43"/>
  <c r="H26" i="43" s="1"/>
  <c r="BA25" i="43" a="1"/>
  <c r="BA25" i="43" s="1"/>
  <c r="BB25" i="43" s="1"/>
  <c r="AX25" i="43" a="1"/>
  <c r="AX25" i="43" s="1"/>
  <c r="AU25" i="43" a="1"/>
  <c r="AU25" i="43" s="1"/>
  <c r="AV25" i="43" s="1"/>
  <c r="AR25" i="43" a="1"/>
  <c r="AR25" i="43" s="1"/>
  <c r="AS25" i="43" s="1"/>
  <c r="AO25" i="43" a="1"/>
  <c r="AO25" i="43" s="1"/>
  <c r="AL25" i="43" a="1"/>
  <c r="AL25" i="43" s="1"/>
  <c r="AI25" i="43" a="1"/>
  <c r="AI25" i="43" s="1"/>
  <c r="AF25" i="43" a="1"/>
  <c r="AF25" i="43" s="1"/>
  <c r="AC25" i="43" a="1"/>
  <c r="AC25" i="43" s="1"/>
  <c r="Z25" i="43" a="1"/>
  <c r="Z25" i="43" s="1"/>
  <c r="Y25" i="43"/>
  <c r="I25" i="43" s="1"/>
  <c r="V25" i="43"/>
  <c r="H25" i="43" s="1"/>
  <c r="BA12" i="43" a="1"/>
  <c r="BA12" i="43" s="1"/>
  <c r="AX12" i="43" a="1"/>
  <c r="AX12" i="43" s="1"/>
  <c r="AU12" i="43" a="1"/>
  <c r="AU12" i="43" s="1"/>
  <c r="AR12" i="43" a="1"/>
  <c r="AR12" i="43" s="1"/>
  <c r="AO12" i="43" a="1"/>
  <c r="AO12" i="43" s="1"/>
  <c r="AL12" i="43" a="1"/>
  <c r="AL12" i="43" s="1"/>
  <c r="AK12" i="43"/>
  <c r="M12" i="43" s="1"/>
  <c r="AH12" i="43"/>
  <c r="L12" i="43" s="1"/>
  <c r="AC12" i="43" a="1"/>
  <c r="AC12" i="43" s="1"/>
  <c r="Z12" i="43" a="1"/>
  <c r="Z12" i="43" s="1"/>
  <c r="Y12" i="43"/>
  <c r="I12" i="43" s="1"/>
  <c r="V12" i="43"/>
  <c r="H12" i="43" s="1"/>
  <c r="BA16" i="43" a="1"/>
  <c r="BA16" i="43" s="1"/>
  <c r="BB16" i="43" s="1"/>
  <c r="AX16" i="43" a="1"/>
  <c r="AX16" i="43" s="1"/>
  <c r="AU16" i="43" a="1"/>
  <c r="AU16" i="43" s="1"/>
  <c r="AR16" i="43" a="1"/>
  <c r="AR16" i="43" s="1"/>
  <c r="AO16" i="43" a="1"/>
  <c r="AO16" i="43" s="1"/>
  <c r="AL16" i="43" a="1"/>
  <c r="AL16" i="43" s="1"/>
  <c r="AM16" i="43" s="1"/>
  <c r="V16" i="43"/>
  <c r="H16" i="43" s="1"/>
  <c r="BA11" i="43" a="1"/>
  <c r="BA11" i="43" s="1"/>
  <c r="BB11" i="43" s="1"/>
  <c r="AX11" i="43" a="1"/>
  <c r="AX11" i="43" s="1"/>
  <c r="AU11" i="43" a="1"/>
  <c r="AU11" i="43" s="1"/>
  <c r="AR11" i="43" a="1"/>
  <c r="AR11" i="43" s="1"/>
  <c r="AO11" i="43" a="1"/>
  <c r="AO11" i="43" s="1"/>
  <c r="AL11" i="43" a="1"/>
  <c r="AL11" i="43" s="1"/>
  <c r="V11" i="43"/>
  <c r="H11" i="43" s="1"/>
  <c r="BA23" i="43" a="1"/>
  <c r="BA23" i="43" s="1"/>
  <c r="BB23" i="43" s="1"/>
  <c r="AX23" i="43" a="1"/>
  <c r="AX23" i="43" s="1"/>
  <c r="AU23" i="43" a="1"/>
  <c r="AU23" i="43" s="1"/>
  <c r="AV23" i="43" s="1"/>
  <c r="AR23" i="43" a="1"/>
  <c r="AR23" i="43" s="1"/>
  <c r="AS23" i="43" s="1"/>
  <c r="AO23" i="43" a="1"/>
  <c r="AO23" i="43" s="1"/>
  <c r="AL23" i="43" a="1"/>
  <c r="AL23" i="43" s="1"/>
  <c r="AM23" i="43" s="1"/>
  <c r="AB23" i="43"/>
  <c r="J23" i="43" s="1"/>
  <c r="Y23" i="43"/>
  <c r="I23" i="43" s="1"/>
  <c r="V23" i="43"/>
  <c r="H23" i="43" s="1"/>
  <c r="BA7" i="43" a="1"/>
  <c r="BA7" i="43" s="1"/>
  <c r="AX7" i="43" a="1"/>
  <c r="AX7" i="43" s="1"/>
  <c r="AU7" i="43" a="1"/>
  <c r="AU7" i="43" s="1"/>
  <c r="AR7" i="43" a="1"/>
  <c r="AR7" i="43" s="1"/>
  <c r="AO7" i="43" a="1"/>
  <c r="AO7" i="43" s="1"/>
  <c r="AL7" i="43" a="1"/>
  <c r="AL7" i="43" s="1"/>
  <c r="AM7" i="43" s="1"/>
  <c r="Y7" i="43"/>
  <c r="I7" i="43" s="1"/>
  <c r="V7" i="43"/>
  <c r="H7" i="43" s="1"/>
  <c r="BA20" i="43" a="1"/>
  <c r="BA20" i="43" s="1"/>
  <c r="BB20" i="43" s="1"/>
  <c r="AX20" i="43" a="1"/>
  <c r="AX20" i="43" s="1"/>
  <c r="AU20" i="43" a="1"/>
  <c r="AU20" i="43" s="1"/>
  <c r="AV20" i="43" s="1"/>
  <c r="AR20" i="43" a="1"/>
  <c r="AR20" i="43" s="1"/>
  <c r="AS20" i="43" s="1"/>
  <c r="AO20" i="43" a="1"/>
  <c r="AO20" i="43" s="1"/>
  <c r="AL20" i="43" a="1"/>
  <c r="AL20" i="43" s="1"/>
  <c r="AM20" i="43" s="1"/>
  <c r="AB20" i="43"/>
  <c r="J20" i="43" s="1"/>
  <c r="Y20" i="43"/>
  <c r="I20" i="43" s="1"/>
  <c r="V20" i="43"/>
  <c r="H20" i="43" s="1"/>
  <c r="BA10" i="43" a="1"/>
  <c r="BA10" i="43" s="1"/>
  <c r="AX10" i="43" a="1"/>
  <c r="AX10" i="43" s="1"/>
  <c r="AU10" i="43" a="1"/>
  <c r="AU10" i="43" s="1"/>
  <c r="AV10" i="43" s="1"/>
  <c r="AR10" i="43" a="1"/>
  <c r="AR10" i="43" s="1"/>
  <c r="AS10" i="43" s="1"/>
  <c r="AO10" i="43" a="1"/>
  <c r="AO10" i="43" s="1"/>
  <c r="AL10" i="43" a="1"/>
  <c r="AL10" i="43" s="1"/>
  <c r="AM10" i="43" s="1"/>
  <c r="BA9" i="43" a="1"/>
  <c r="BA9" i="43" s="1"/>
  <c r="AX9" i="43" a="1"/>
  <c r="AX9" i="43" s="1"/>
  <c r="AU9" i="43" a="1"/>
  <c r="AU9" i="43" s="1"/>
  <c r="AV9" i="43" s="1"/>
  <c r="AR9" i="43" a="1"/>
  <c r="AR9" i="43" s="1"/>
  <c r="AS9" i="43" s="1"/>
  <c r="AO9" i="43" a="1"/>
  <c r="AO9" i="43" s="1"/>
  <c r="AL9" i="43" a="1"/>
  <c r="AL9" i="43" s="1"/>
  <c r="BA14" i="43" a="1"/>
  <c r="BA14" i="43" s="1"/>
  <c r="BB14" i="43" s="1"/>
  <c r="AX14" i="43" a="1"/>
  <c r="AX14" i="43" s="1"/>
  <c r="AU14" i="43" a="1"/>
  <c r="AU14" i="43" s="1"/>
  <c r="AV14" i="43" s="1"/>
  <c r="AR14" i="43" a="1"/>
  <c r="AR14" i="43" s="1"/>
  <c r="AS14" i="43" s="1"/>
  <c r="AO14" i="43" a="1"/>
  <c r="AO14" i="43" s="1"/>
  <c r="AL14" i="43" a="1"/>
  <c r="AL14" i="43" s="1"/>
  <c r="AM14" i="43" s="1"/>
  <c r="AB14" i="43"/>
  <c r="J14" i="43" s="1"/>
  <c r="BA13" i="43" a="1"/>
  <c r="BA13" i="43" s="1"/>
  <c r="AX13" i="43" a="1"/>
  <c r="AX13" i="43" s="1"/>
  <c r="AU13" i="43" a="1"/>
  <c r="AU13" i="43" s="1"/>
  <c r="AV13" i="43" s="1"/>
  <c r="AR13" i="43" a="1"/>
  <c r="AR13" i="43" s="1"/>
  <c r="AS13" i="43" s="1"/>
  <c r="AO13" i="43" a="1"/>
  <c r="AO13" i="43" s="1"/>
  <c r="AL13" i="43" a="1"/>
  <c r="AL13" i="43" s="1"/>
  <c r="AM13" i="43" s="1"/>
  <c r="AB13" i="43"/>
  <c r="J13" i="43" s="1"/>
  <c r="BA15" i="43" a="1"/>
  <c r="BA15" i="43" s="1"/>
  <c r="BB15" i="43" s="1"/>
  <c r="AX15" i="43" a="1"/>
  <c r="AX15" i="43" s="1"/>
  <c r="AU15" i="43" a="1"/>
  <c r="AU15" i="43" s="1"/>
  <c r="AV15" i="43" s="1"/>
  <c r="AR15" i="43" a="1"/>
  <c r="AR15" i="43" s="1"/>
  <c r="AS15" i="43" s="1"/>
  <c r="AO15" i="43" a="1"/>
  <c r="AO15" i="43" s="1"/>
  <c r="AL15" i="43" a="1"/>
  <c r="AL15" i="43" s="1"/>
  <c r="AM15" i="43" s="1"/>
  <c r="BA5" i="43" a="1"/>
  <c r="BA5" i="43" s="1"/>
  <c r="AX5" i="43" a="1"/>
  <c r="AX5" i="43" s="1"/>
  <c r="AU5" i="43" a="1"/>
  <c r="AU5" i="43" s="1"/>
  <c r="AR5" i="43" a="1"/>
  <c r="AR5" i="43" s="1"/>
  <c r="AO5" i="43" a="1"/>
  <c r="AO5" i="43" s="1"/>
  <c r="AL5" i="43" a="1"/>
  <c r="AL5" i="43" s="1"/>
  <c r="BA8" i="43" a="1"/>
  <c r="BA8" i="43" s="1"/>
  <c r="BB8" i="43" s="1"/>
  <c r="AX8" i="43" a="1"/>
  <c r="AX8" i="43" s="1"/>
  <c r="AU8" i="43" a="1"/>
  <c r="AU8" i="43" s="1"/>
  <c r="AR8" i="43" a="1"/>
  <c r="AR8" i="43" s="1"/>
  <c r="AO8" i="43" a="1"/>
  <c r="AO8" i="43" s="1"/>
  <c r="AL8" i="43" a="1"/>
  <c r="AL8" i="43" s="1"/>
  <c r="AM8" i="43" s="1"/>
  <c r="BA4" i="43" a="1"/>
  <c r="BA4" i="43" s="1"/>
  <c r="AX4" i="43" a="1"/>
  <c r="AX4" i="43" s="1"/>
  <c r="AU4" i="43" a="1"/>
  <c r="AU4" i="43" s="1"/>
  <c r="AR4" i="43" a="1"/>
  <c r="AR4" i="43" s="1"/>
  <c r="AO4" i="43" a="1"/>
  <c r="AO4" i="43" s="1"/>
  <c r="AL4" i="43" a="1"/>
  <c r="AL4" i="43" s="1"/>
  <c r="BA24" i="43" a="1"/>
  <c r="BA24" i="43" s="1"/>
  <c r="BB24" i="43" s="1"/>
  <c r="AX24" i="43" a="1"/>
  <c r="AX24" i="43" s="1"/>
  <c r="AU24" i="43" a="1"/>
  <c r="AU24" i="43" s="1"/>
  <c r="AV24" i="43" s="1"/>
  <c r="AR24" i="43" a="1"/>
  <c r="AR24" i="43" s="1"/>
  <c r="AS24" i="43" s="1"/>
  <c r="AO24" i="43" a="1"/>
  <c r="AO24" i="43" s="1"/>
  <c r="AL24" i="43" a="1"/>
  <c r="AL24" i="43" s="1"/>
  <c r="AM24" i="43" s="1"/>
  <c r="AB24" i="43"/>
  <c r="J24" i="43" s="1"/>
  <c r="BA22" i="43" a="1"/>
  <c r="BA22" i="43" s="1"/>
  <c r="BB22" i="43" s="1"/>
  <c r="AX22" i="43" a="1"/>
  <c r="AX22" i="43" s="1"/>
  <c r="AU22" i="43" a="1"/>
  <c r="AU22" i="43" s="1"/>
  <c r="AV22" i="43" s="1"/>
  <c r="AR22" i="43" a="1"/>
  <c r="AR22" i="43" s="1"/>
  <c r="AS22" i="43" s="1"/>
  <c r="AO22" i="43" a="1"/>
  <c r="AO22" i="43" s="1"/>
  <c r="AL22" i="43" a="1"/>
  <c r="AL22" i="43" s="1"/>
  <c r="AM22" i="43" s="1"/>
  <c r="AB22" i="43"/>
  <c r="J22" i="43" s="1"/>
  <c r="BA6" i="43" a="1"/>
  <c r="BA6" i="43" s="1"/>
  <c r="AX6" i="43" a="1"/>
  <c r="AX6" i="43" s="1"/>
  <c r="AU6" i="43" a="1"/>
  <c r="AU6" i="43" s="1"/>
  <c r="AV6" i="43" s="1"/>
  <c r="AR6" i="43" a="1"/>
  <c r="AR6" i="43" s="1"/>
  <c r="AS6" i="43" s="1"/>
  <c r="AO6" i="43" a="1"/>
  <c r="AO6" i="43" s="1"/>
  <c r="AL6" i="43" a="1"/>
  <c r="AL6" i="43" s="1"/>
  <c r="AI6" i="43" a="1"/>
  <c r="AI6" i="43" s="1"/>
  <c r="AF6" i="43" a="1"/>
  <c r="AF6" i="43" s="1"/>
  <c r="AC6" i="43" a="1"/>
  <c r="AC6" i="43" s="1"/>
  <c r="Z6" i="43" a="1"/>
  <c r="Z6" i="43" s="1"/>
  <c r="BA60" i="42" a="1"/>
  <c r="BA60" i="42" s="1"/>
  <c r="AX60" i="42" a="1"/>
  <c r="AX60" i="42" s="1"/>
  <c r="AU60" i="42" a="1"/>
  <c r="AU60" i="42" s="1"/>
  <c r="AR60" i="42" a="1"/>
  <c r="AR60" i="42" s="1"/>
  <c r="AO60" i="42" a="1"/>
  <c r="AO60" i="42" s="1"/>
  <c r="AN60" i="42"/>
  <c r="N60" i="42" s="1"/>
  <c r="AI60" i="42" a="1"/>
  <c r="AI60" i="42" s="1"/>
  <c r="AF60" i="42" a="1"/>
  <c r="AF60" i="42" s="1"/>
  <c r="AC60" i="42" a="1"/>
  <c r="AC60" i="42" s="1"/>
  <c r="Z60" i="42" a="1"/>
  <c r="Z60" i="42" s="1"/>
  <c r="Y60" i="42"/>
  <c r="I60" i="42" s="1"/>
  <c r="V60" i="42"/>
  <c r="H60" i="42" s="1"/>
  <c r="BA59" i="42" a="1"/>
  <c r="BA59" i="42" s="1"/>
  <c r="AX59" i="42" a="1"/>
  <c r="AX59" i="42" s="1"/>
  <c r="AU59" i="42" a="1"/>
  <c r="AU59" i="42" s="1"/>
  <c r="AR59" i="42" a="1"/>
  <c r="AR59" i="42" s="1"/>
  <c r="AO59" i="42" a="1"/>
  <c r="AO59" i="42" s="1"/>
  <c r="AN59" i="42"/>
  <c r="N59" i="42" s="1"/>
  <c r="AI59" i="42" a="1"/>
  <c r="AI59" i="42" s="1"/>
  <c r="AF59" i="42" a="1"/>
  <c r="AF59" i="42" s="1"/>
  <c r="AC59" i="42" a="1"/>
  <c r="AC59" i="42" s="1"/>
  <c r="Z59" i="42" a="1"/>
  <c r="Z59" i="42" s="1"/>
  <c r="Y59" i="42"/>
  <c r="I59" i="42" s="1"/>
  <c r="V59" i="42"/>
  <c r="H59" i="42" s="1"/>
  <c r="BA58" i="42" a="1"/>
  <c r="BA58" i="42" s="1"/>
  <c r="AX58" i="42" a="1"/>
  <c r="AX58" i="42" s="1"/>
  <c r="AU58" i="42" a="1"/>
  <c r="AU58" i="42" s="1"/>
  <c r="AR58" i="42" a="1"/>
  <c r="AR58" i="42" s="1"/>
  <c r="AO58" i="42" a="1"/>
  <c r="AO58" i="42" s="1"/>
  <c r="AN58" i="42"/>
  <c r="N58" i="42" s="1"/>
  <c r="AI58" i="42" a="1"/>
  <c r="AI58" i="42" s="1"/>
  <c r="AF58" i="42" a="1"/>
  <c r="AF58" i="42" s="1"/>
  <c r="AC58" i="42" a="1"/>
  <c r="AC58" i="42" s="1"/>
  <c r="Z58" i="42" a="1"/>
  <c r="Z58" i="42" s="1"/>
  <c r="Y58" i="42"/>
  <c r="I58" i="42" s="1"/>
  <c r="V58" i="42"/>
  <c r="H58" i="42" s="1"/>
  <c r="BA57" i="42" a="1"/>
  <c r="BA57" i="42" s="1"/>
  <c r="AX57" i="42" a="1"/>
  <c r="AX57" i="42" s="1"/>
  <c r="AU57" i="42" a="1"/>
  <c r="AU57" i="42" s="1"/>
  <c r="AR57" i="42" a="1"/>
  <c r="AR57" i="42" s="1"/>
  <c r="AO57" i="42" a="1"/>
  <c r="AO57" i="42" s="1"/>
  <c r="AN57" i="42"/>
  <c r="N57" i="42" s="1"/>
  <c r="AI57" i="42" a="1"/>
  <c r="AI57" i="42" s="1"/>
  <c r="AF57" i="42" a="1"/>
  <c r="AF57" i="42" s="1"/>
  <c r="AC57" i="42" a="1"/>
  <c r="AC57" i="42" s="1"/>
  <c r="Z57" i="42" a="1"/>
  <c r="Z57" i="42" s="1"/>
  <c r="Y57" i="42"/>
  <c r="I57" i="42" s="1"/>
  <c r="V57" i="42"/>
  <c r="H57" i="42" s="1"/>
  <c r="BA56" i="42" a="1"/>
  <c r="BA56" i="42" s="1"/>
  <c r="AX56" i="42" a="1"/>
  <c r="AX56" i="42" s="1"/>
  <c r="AU56" i="42" a="1"/>
  <c r="AU56" i="42" s="1"/>
  <c r="AR56" i="42" a="1"/>
  <c r="AR56" i="42" s="1"/>
  <c r="AO56" i="42" a="1"/>
  <c r="AO56" i="42" s="1"/>
  <c r="AN56" i="42"/>
  <c r="N56" i="42" s="1"/>
  <c r="AI56" i="42" a="1"/>
  <c r="AI56" i="42" s="1"/>
  <c r="AF56" i="42" a="1"/>
  <c r="AF56" i="42" s="1"/>
  <c r="AC56" i="42" a="1"/>
  <c r="AC56" i="42" s="1"/>
  <c r="Z56" i="42" a="1"/>
  <c r="Z56" i="42" s="1"/>
  <c r="Y56" i="42"/>
  <c r="I56" i="42" s="1"/>
  <c r="V56" i="42"/>
  <c r="H56" i="42" s="1"/>
  <c r="BA55" i="42" a="1"/>
  <c r="BA55" i="42" s="1"/>
  <c r="AX55" i="42" a="1"/>
  <c r="AX55" i="42" s="1"/>
  <c r="AU55" i="42" a="1"/>
  <c r="AU55" i="42" s="1"/>
  <c r="AR55" i="42" a="1"/>
  <c r="AR55" i="42" s="1"/>
  <c r="AO55" i="42" a="1"/>
  <c r="AO55" i="42" s="1"/>
  <c r="AN55" i="42"/>
  <c r="N55" i="42" s="1"/>
  <c r="AI55" i="42" a="1"/>
  <c r="AI55" i="42" s="1"/>
  <c r="AF55" i="42" a="1"/>
  <c r="AF55" i="42" s="1"/>
  <c r="AC55" i="42" a="1"/>
  <c r="AC55" i="42" s="1"/>
  <c r="Z55" i="42" a="1"/>
  <c r="Z55" i="42" s="1"/>
  <c r="Y55" i="42"/>
  <c r="I55" i="42" s="1"/>
  <c r="V55" i="42"/>
  <c r="H55" i="42" s="1"/>
  <c r="BA54" i="42" a="1"/>
  <c r="BA54" i="42" s="1"/>
  <c r="AX54" i="42" a="1"/>
  <c r="AX54" i="42" s="1"/>
  <c r="AU54" i="42" a="1"/>
  <c r="AU54" i="42" s="1"/>
  <c r="AR54" i="42" a="1"/>
  <c r="AR54" i="42" s="1"/>
  <c r="AO54" i="42" a="1"/>
  <c r="AO54" i="42" s="1"/>
  <c r="AN54" i="42"/>
  <c r="N54" i="42" s="1"/>
  <c r="AI54" i="42" a="1"/>
  <c r="AI54" i="42" s="1"/>
  <c r="AF54" i="42" a="1"/>
  <c r="AF54" i="42" s="1"/>
  <c r="AC54" i="42" a="1"/>
  <c r="AC54" i="42" s="1"/>
  <c r="Z54" i="42" a="1"/>
  <c r="Z54" i="42" s="1"/>
  <c r="Y54" i="42"/>
  <c r="I54" i="42" s="1"/>
  <c r="V54" i="42"/>
  <c r="H54" i="42" s="1"/>
  <c r="BA53" i="42" a="1"/>
  <c r="BA53" i="42" s="1"/>
  <c r="AX53" i="42" a="1"/>
  <c r="AX53" i="42" s="1"/>
  <c r="AU53" i="42" a="1"/>
  <c r="AU53" i="42" s="1"/>
  <c r="AR53" i="42" a="1"/>
  <c r="AR53" i="42" s="1"/>
  <c r="AO53" i="42" a="1"/>
  <c r="AO53" i="42" s="1"/>
  <c r="AN53" i="42"/>
  <c r="N53" i="42" s="1"/>
  <c r="AI53" i="42" a="1"/>
  <c r="AI53" i="42" s="1"/>
  <c r="AF53" i="42" a="1"/>
  <c r="AF53" i="42" s="1"/>
  <c r="AC53" i="42" a="1"/>
  <c r="AC53" i="42" s="1"/>
  <c r="Z53" i="42" a="1"/>
  <c r="Z53" i="42" s="1"/>
  <c r="Y53" i="42"/>
  <c r="I53" i="42" s="1"/>
  <c r="V53" i="42"/>
  <c r="H53" i="42" s="1"/>
  <c r="BA52" i="42" a="1"/>
  <c r="BA52" i="42" s="1"/>
  <c r="AX52" i="42" a="1"/>
  <c r="AX52" i="42" s="1"/>
  <c r="AU52" i="42" a="1"/>
  <c r="AU52" i="42" s="1"/>
  <c r="AR52" i="42" a="1"/>
  <c r="AR52" i="42" s="1"/>
  <c r="AO52" i="42" a="1"/>
  <c r="AO52" i="42" s="1"/>
  <c r="AN52" i="42"/>
  <c r="N52" i="42" s="1"/>
  <c r="AI52" i="42" a="1"/>
  <c r="AI52" i="42" s="1"/>
  <c r="AF52" i="42" a="1"/>
  <c r="AF52" i="42" s="1"/>
  <c r="AC52" i="42" a="1"/>
  <c r="AC52" i="42" s="1"/>
  <c r="Z52" i="42" a="1"/>
  <c r="Z52" i="42" s="1"/>
  <c r="Y52" i="42"/>
  <c r="I52" i="42" s="1"/>
  <c r="V52" i="42"/>
  <c r="H52" i="42" s="1"/>
  <c r="BA51" i="42" a="1"/>
  <c r="BA51" i="42" s="1"/>
  <c r="AX51" i="42" a="1"/>
  <c r="AX51" i="42" s="1"/>
  <c r="AU51" i="42" a="1"/>
  <c r="AU51" i="42" s="1"/>
  <c r="AR51" i="42" a="1"/>
  <c r="AR51" i="42" s="1"/>
  <c r="AO51" i="42" a="1"/>
  <c r="AO51" i="42" s="1"/>
  <c r="AN51" i="42"/>
  <c r="N51" i="42" s="1"/>
  <c r="AI51" i="42" a="1"/>
  <c r="AI51" i="42" s="1"/>
  <c r="AF51" i="42" a="1"/>
  <c r="AF51" i="42" s="1"/>
  <c r="AC51" i="42" a="1"/>
  <c r="AC51" i="42" s="1"/>
  <c r="Z51" i="42" a="1"/>
  <c r="Z51" i="42" s="1"/>
  <c r="Y51" i="42"/>
  <c r="I51" i="42" s="1"/>
  <c r="V51" i="42"/>
  <c r="H51" i="42" s="1"/>
  <c r="BA50" i="42" a="1"/>
  <c r="BA50" i="42" s="1"/>
  <c r="AX50" i="42" a="1"/>
  <c r="AX50" i="42" s="1"/>
  <c r="AU50" i="42" a="1"/>
  <c r="AU50" i="42" s="1"/>
  <c r="AR50" i="42" a="1"/>
  <c r="AR50" i="42" s="1"/>
  <c r="AO50" i="42" a="1"/>
  <c r="AO50" i="42" s="1"/>
  <c r="AN50" i="42"/>
  <c r="N50" i="42" s="1"/>
  <c r="AI50" i="42" a="1"/>
  <c r="AI50" i="42" s="1"/>
  <c r="AF50" i="42" a="1"/>
  <c r="AF50" i="42" s="1"/>
  <c r="AC50" i="42" a="1"/>
  <c r="AC50" i="42" s="1"/>
  <c r="Z50" i="42" a="1"/>
  <c r="Z50" i="42" s="1"/>
  <c r="Y50" i="42"/>
  <c r="I50" i="42" s="1"/>
  <c r="V50" i="42"/>
  <c r="H50" i="42" s="1"/>
  <c r="BA49" i="42" a="1"/>
  <c r="BA49" i="42" s="1"/>
  <c r="AX49" i="42" a="1"/>
  <c r="AX49" i="42" s="1"/>
  <c r="AU49" i="42" a="1"/>
  <c r="AU49" i="42" s="1"/>
  <c r="AR49" i="42" a="1"/>
  <c r="AR49" i="42" s="1"/>
  <c r="AO49" i="42" a="1"/>
  <c r="AO49" i="42" s="1"/>
  <c r="AN49" i="42"/>
  <c r="N49" i="42" s="1"/>
  <c r="AI49" i="42" a="1"/>
  <c r="AI49" i="42" s="1"/>
  <c r="AF49" i="42" a="1"/>
  <c r="AF49" i="42" s="1"/>
  <c r="AC49" i="42" a="1"/>
  <c r="AC49" i="42" s="1"/>
  <c r="Z49" i="42" a="1"/>
  <c r="Z49" i="42" s="1"/>
  <c r="Y49" i="42"/>
  <c r="I49" i="42" s="1"/>
  <c r="V49" i="42"/>
  <c r="H49" i="42" s="1"/>
  <c r="BA48" i="42" a="1"/>
  <c r="BA48" i="42" s="1"/>
  <c r="AX48" i="42" a="1"/>
  <c r="AX48" i="42" s="1"/>
  <c r="AU48" i="42" a="1"/>
  <c r="AU48" i="42" s="1"/>
  <c r="AR48" i="42" a="1"/>
  <c r="AR48" i="42" s="1"/>
  <c r="AO48" i="42" a="1"/>
  <c r="AO48" i="42" s="1"/>
  <c r="AN48" i="42"/>
  <c r="N48" i="42" s="1"/>
  <c r="AI48" i="42" a="1"/>
  <c r="AI48" i="42" s="1"/>
  <c r="AF48" i="42" a="1"/>
  <c r="AF48" i="42" s="1"/>
  <c r="AC48" i="42" a="1"/>
  <c r="AC48" i="42" s="1"/>
  <c r="Z48" i="42" a="1"/>
  <c r="Z48" i="42" s="1"/>
  <c r="Y48" i="42"/>
  <c r="I48" i="42" s="1"/>
  <c r="V48" i="42"/>
  <c r="H48" i="42" s="1"/>
  <c r="BA47" i="42" a="1"/>
  <c r="BA47" i="42" s="1"/>
  <c r="AX47" i="42" a="1"/>
  <c r="AX47" i="42" s="1"/>
  <c r="AU47" i="42" a="1"/>
  <c r="AU47" i="42" s="1"/>
  <c r="AR47" i="42" a="1"/>
  <c r="AR47" i="42" s="1"/>
  <c r="AO47" i="42" a="1"/>
  <c r="AO47" i="42" s="1"/>
  <c r="AN47" i="42"/>
  <c r="N47" i="42" s="1"/>
  <c r="AI47" i="42" a="1"/>
  <c r="AI47" i="42" s="1"/>
  <c r="AF47" i="42" a="1"/>
  <c r="AF47" i="42" s="1"/>
  <c r="AC47" i="42" a="1"/>
  <c r="AC47" i="42" s="1"/>
  <c r="Z47" i="42" a="1"/>
  <c r="Z47" i="42" s="1"/>
  <c r="Y47" i="42"/>
  <c r="I47" i="42" s="1"/>
  <c r="V47" i="42"/>
  <c r="H47" i="42" s="1"/>
  <c r="BA46" i="42" a="1"/>
  <c r="BA46" i="42" s="1"/>
  <c r="AX46" i="42" a="1"/>
  <c r="AX46" i="42" s="1"/>
  <c r="AU46" i="42" a="1"/>
  <c r="AU46" i="42" s="1"/>
  <c r="AR46" i="42" a="1"/>
  <c r="AR46" i="42" s="1"/>
  <c r="AO46" i="42" a="1"/>
  <c r="AO46" i="42" s="1"/>
  <c r="AN46" i="42"/>
  <c r="N46" i="42" s="1"/>
  <c r="AI46" i="42" a="1"/>
  <c r="AI46" i="42" s="1"/>
  <c r="AF46" i="42" a="1"/>
  <c r="AF46" i="42" s="1"/>
  <c r="AC46" i="42" a="1"/>
  <c r="AC46" i="42" s="1"/>
  <c r="Z46" i="42" a="1"/>
  <c r="Z46" i="42" s="1"/>
  <c r="Y46" i="42"/>
  <c r="I46" i="42" s="1"/>
  <c r="V46" i="42"/>
  <c r="H46" i="42" s="1"/>
  <c r="BA45" i="42" a="1"/>
  <c r="BA45" i="42" s="1"/>
  <c r="AX45" i="42" a="1"/>
  <c r="AX45" i="42" s="1"/>
  <c r="AU45" i="42" a="1"/>
  <c r="AU45" i="42" s="1"/>
  <c r="AR45" i="42" a="1"/>
  <c r="AR45" i="42" s="1"/>
  <c r="AO45" i="42" a="1"/>
  <c r="AO45" i="42" s="1"/>
  <c r="AN45" i="42"/>
  <c r="N45" i="42" s="1"/>
  <c r="AI45" i="42" a="1"/>
  <c r="AI45" i="42" s="1"/>
  <c r="AF45" i="42" a="1"/>
  <c r="AF45" i="42" s="1"/>
  <c r="AC45" i="42" a="1"/>
  <c r="AC45" i="42" s="1"/>
  <c r="Z45" i="42" a="1"/>
  <c r="Z45" i="42" s="1"/>
  <c r="Y45" i="42"/>
  <c r="I45" i="42" s="1"/>
  <c r="V45" i="42"/>
  <c r="H45" i="42" s="1"/>
  <c r="BA44" i="42" a="1"/>
  <c r="BA44" i="42" s="1"/>
  <c r="AX44" i="42" a="1"/>
  <c r="AX44" i="42" s="1"/>
  <c r="AU44" i="42" a="1"/>
  <c r="AU44" i="42" s="1"/>
  <c r="AR44" i="42" a="1"/>
  <c r="AR44" i="42" s="1"/>
  <c r="AO44" i="42" a="1"/>
  <c r="AO44" i="42" s="1"/>
  <c r="AN44" i="42"/>
  <c r="N44" i="42" s="1"/>
  <c r="AI44" i="42" a="1"/>
  <c r="AI44" i="42" s="1"/>
  <c r="AF44" i="42" a="1"/>
  <c r="AF44" i="42" s="1"/>
  <c r="AC44" i="42" a="1"/>
  <c r="AC44" i="42" s="1"/>
  <c r="Z44" i="42" a="1"/>
  <c r="Z44" i="42" s="1"/>
  <c r="Y44" i="42"/>
  <c r="I44" i="42" s="1"/>
  <c r="V44" i="42"/>
  <c r="H44" i="42" s="1"/>
  <c r="BA43" i="42" a="1"/>
  <c r="BA43" i="42" s="1"/>
  <c r="AX43" i="42" a="1"/>
  <c r="AX43" i="42" s="1"/>
  <c r="AU43" i="42" a="1"/>
  <c r="AU43" i="42" s="1"/>
  <c r="AR43" i="42" a="1"/>
  <c r="AR43" i="42" s="1"/>
  <c r="AO43" i="42" a="1"/>
  <c r="AO43" i="42" s="1"/>
  <c r="AN43" i="42"/>
  <c r="N43" i="42" s="1"/>
  <c r="AI43" i="42" a="1"/>
  <c r="AI43" i="42" s="1"/>
  <c r="AF43" i="42" a="1"/>
  <c r="AF43" i="42" s="1"/>
  <c r="AC43" i="42" a="1"/>
  <c r="AC43" i="42" s="1"/>
  <c r="Z43" i="42" a="1"/>
  <c r="Z43" i="42" s="1"/>
  <c r="Y43" i="42"/>
  <c r="I43" i="42" s="1"/>
  <c r="V43" i="42"/>
  <c r="H43" i="42" s="1"/>
  <c r="BA42" i="42" a="1"/>
  <c r="BA42" i="42" s="1"/>
  <c r="AX42" i="42" a="1"/>
  <c r="AX42" i="42" s="1"/>
  <c r="AU42" i="42" a="1"/>
  <c r="AU42" i="42" s="1"/>
  <c r="AR42" i="42" a="1"/>
  <c r="AR42" i="42" s="1"/>
  <c r="AO42" i="42" a="1"/>
  <c r="AO42" i="42" s="1"/>
  <c r="AN42" i="42"/>
  <c r="N42" i="42" s="1"/>
  <c r="AI42" i="42" a="1"/>
  <c r="AI42" i="42" s="1"/>
  <c r="AF42" i="42" a="1"/>
  <c r="AF42" i="42" s="1"/>
  <c r="AC42" i="42" a="1"/>
  <c r="AC42" i="42" s="1"/>
  <c r="Z42" i="42" a="1"/>
  <c r="Z42" i="42" s="1"/>
  <c r="Y42" i="42"/>
  <c r="I42" i="42" s="1"/>
  <c r="V42" i="42"/>
  <c r="H42" i="42" s="1"/>
  <c r="BA41" i="42" a="1"/>
  <c r="BA41" i="42" s="1"/>
  <c r="AX41" i="42" a="1"/>
  <c r="AX41" i="42" s="1"/>
  <c r="AU41" i="42" a="1"/>
  <c r="AU41" i="42" s="1"/>
  <c r="AR41" i="42" a="1"/>
  <c r="AR41" i="42" s="1"/>
  <c r="AO41" i="42" a="1"/>
  <c r="AO41" i="42" s="1"/>
  <c r="AN41" i="42"/>
  <c r="N41" i="42" s="1"/>
  <c r="AI41" i="42" a="1"/>
  <c r="AI41" i="42" s="1"/>
  <c r="AF41" i="42" a="1"/>
  <c r="AF41" i="42" s="1"/>
  <c r="AC41" i="42" a="1"/>
  <c r="AC41" i="42" s="1"/>
  <c r="Z41" i="42" a="1"/>
  <c r="Z41" i="42" s="1"/>
  <c r="Y41" i="42"/>
  <c r="I41" i="42" s="1"/>
  <c r="V41" i="42"/>
  <c r="H41" i="42" s="1"/>
  <c r="BA40" i="42" a="1"/>
  <c r="BA40" i="42" s="1"/>
  <c r="AX40" i="42" a="1"/>
  <c r="AX40" i="42" s="1"/>
  <c r="AU40" i="42" a="1"/>
  <c r="AU40" i="42" s="1"/>
  <c r="AR40" i="42" a="1"/>
  <c r="AR40" i="42" s="1"/>
  <c r="AO40" i="42" a="1"/>
  <c r="AO40" i="42" s="1"/>
  <c r="AN40" i="42"/>
  <c r="N40" i="42" s="1"/>
  <c r="AI40" i="42" a="1"/>
  <c r="AI40" i="42" s="1"/>
  <c r="AF40" i="42" a="1"/>
  <c r="AF40" i="42" s="1"/>
  <c r="AC40" i="42" a="1"/>
  <c r="AC40" i="42" s="1"/>
  <c r="Z40" i="42" a="1"/>
  <c r="Z40" i="42" s="1"/>
  <c r="Y40" i="42"/>
  <c r="I40" i="42" s="1"/>
  <c r="V40" i="42"/>
  <c r="H40" i="42" s="1"/>
  <c r="BA39" i="42" a="1"/>
  <c r="BA39" i="42" s="1"/>
  <c r="AX39" i="42" a="1"/>
  <c r="AX39" i="42" s="1"/>
  <c r="AU39" i="42" a="1"/>
  <c r="AU39" i="42" s="1"/>
  <c r="AR39" i="42" a="1"/>
  <c r="AR39" i="42" s="1"/>
  <c r="AO39" i="42" a="1"/>
  <c r="AO39" i="42" s="1"/>
  <c r="AN39" i="42"/>
  <c r="N39" i="42" s="1"/>
  <c r="AI39" i="42" a="1"/>
  <c r="AI39" i="42" s="1"/>
  <c r="AF39" i="42" a="1"/>
  <c r="AF39" i="42" s="1"/>
  <c r="AC39" i="42" a="1"/>
  <c r="AC39" i="42" s="1"/>
  <c r="Z39" i="42" a="1"/>
  <c r="Z39" i="42" s="1"/>
  <c r="Y39" i="42"/>
  <c r="I39" i="42" s="1"/>
  <c r="V39" i="42"/>
  <c r="H39" i="42" s="1"/>
  <c r="BA38" i="42" a="1"/>
  <c r="BA38" i="42" s="1"/>
  <c r="AX38" i="42" a="1"/>
  <c r="AX38" i="42" s="1"/>
  <c r="AU38" i="42" a="1"/>
  <c r="AU38" i="42" s="1"/>
  <c r="AR38" i="42" a="1"/>
  <c r="AR38" i="42" s="1"/>
  <c r="AO38" i="42" a="1"/>
  <c r="AO38" i="42" s="1"/>
  <c r="AN38" i="42"/>
  <c r="N38" i="42" s="1"/>
  <c r="AI38" i="42" a="1"/>
  <c r="AI38" i="42" s="1"/>
  <c r="AF38" i="42" a="1"/>
  <c r="AF38" i="42" s="1"/>
  <c r="AC38" i="42" a="1"/>
  <c r="AC38" i="42" s="1"/>
  <c r="Z38" i="42" a="1"/>
  <c r="Z38" i="42" s="1"/>
  <c r="Y38" i="42"/>
  <c r="I38" i="42" s="1"/>
  <c r="V38" i="42"/>
  <c r="H38" i="42" s="1"/>
  <c r="BA37" i="42" a="1"/>
  <c r="BA37" i="42" s="1"/>
  <c r="AX37" i="42" a="1"/>
  <c r="AX37" i="42" s="1"/>
  <c r="AU37" i="42" a="1"/>
  <c r="AU37" i="42" s="1"/>
  <c r="AR37" i="42" a="1"/>
  <c r="AR37" i="42" s="1"/>
  <c r="AO37" i="42" a="1"/>
  <c r="AO37" i="42" s="1"/>
  <c r="AN37" i="42"/>
  <c r="N37" i="42" s="1"/>
  <c r="AI37" i="42" a="1"/>
  <c r="AI37" i="42" s="1"/>
  <c r="AF37" i="42" a="1"/>
  <c r="AF37" i="42" s="1"/>
  <c r="AC37" i="42" a="1"/>
  <c r="AC37" i="42" s="1"/>
  <c r="Z37" i="42" a="1"/>
  <c r="Z37" i="42" s="1"/>
  <c r="Y37" i="42"/>
  <c r="I37" i="42" s="1"/>
  <c r="V37" i="42"/>
  <c r="H37" i="42" s="1"/>
  <c r="BA36" i="42" a="1"/>
  <c r="BA36" i="42" s="1"/>
  <c r="AX36" i="42" a="1"/>
  <c r="AX36" i="42" s="1"/>
  <c r="AU36" i="42" a="1"/>
  <c r="AU36" i="42" s="1"/>
  <c r="AR36" i="42" a="1"/>
  <c r="AR36" i="42" s="1"/>
  <c r="AO36" i="42" a="1"/>
  <c r="AO36" i="42" s="1"/>
  <c r="AN36" i="42"/>
  <c r="N36" i="42" s="1"/>
  <c r="AI36" i="42" a="1"/>
  <c r="AI36" i="42" s="1"/>
  <c r="AF36" i="42" a="1"/>
  <c r="AF36" i="42" s="1"/>
  <c r="AC36" i="42" a="1"/>
  <c r="AC36" i="42" s="1"/>
  <c r="Z36" i="42" a="1"/>
  <c r="Z36" i="42" s="1"/>
  <c r="Y36" i="42"/>
  <c r="I36" i="42" s="1"/>
  <c r="V36" i="42"/>
  <c r="H36" i="42" s="1"/>
  <c r="BA35" i="42" a="1"/>
  <c r="BA35" i="42" s="1"/>
  <c r="AX35" i="42" a="1"/>
  <c r="AX35" i="42" s="1"/>
  <c r="AU35" i="42" a="1"/>
  <c r="AU35" i="42" s="1"/>
  <c r="AR35" i="42" a="1"/>
  <c r="AR35" i="42" s="1"/>
  <c r="AO35" i="42" a="1"/>
  <c r="AO35" i="42" s="1"/>
  <c r="AN35" i="42"/>
  <c r="N35" i="42" s="1"/>
  <c r="AI35" i="42" a="1"/>
  <c r="AI35" i="42" s="1"/>
  <c r="AF35" i="42" a="1"/>
  <c r="AF35" i="42" s="1"/>
  <c r="AC35" i="42" a="1"/>
  <c r="AC35" i="42" s="1"/>
  <c r="Z35" i="42" a="1"/>
  <c r="Z35" i="42" s="1"/>
  <c r="Y35" i="42"/>
  <c r="I35" i="42" s="1"/>
  <c r="V35" i="42"/>
  <c r="H35" i="42" s="1"/>
  <c r="BA34" i="42" a="1"/>
  <c r="BA34" i="42" s="1"/>
  <c r="AX34" i="42" a="1"/>
  <c r="AX34" i="42" s="1"/>
  <c r="AU34" i="42" a="1"/>
  <c r="AU34" i="42" s="1"/>
  <c r="AR34" i="42" a="1"/>
  <c r="AR34" i="42" s="1"/>
  <c r="AO34" i="42" a="1"/>
  <c r="AO34" i="42" s="1"/>
  <c r="AN34" i="42"/>
  <c r="N34" i="42" s="1"/>
  <c r="AI34" i="42" a="1"/>
  <c r="AI34" i="42" s="1"/>
  <c r="AF34" i="42" a="1"/>
  <c r="AF34" i="42" s="1"/>
  <c r="AC34" i="42" a="1"/>
  <c r="AC34" i="42" s="1"/>
  <c r="Z34" i="42" a="1"/>
  <c r="Z34" i="42" s="1"/>
  <c r="Y34" i="42"/>
  <c r="I34" i="42" s="1"/>
  <c r="V34" i="42"/>
  <c r="H34" i="42" s="1"/>
  <c r="BA33" i="42" a="1"/>
  <c r="BA33" i="42" s="1"/>
  <c r="AX33" i="42" a="1"/>
  <c r="AX33" i="42" s="1"/>
  <c r="AU33" i="42" a="1"/>
  <c r="AU33" i="42" s="1"/>
  <c r="AR33" i="42" a="1"/>
  <c r="AR33" i="42" s="1"/>
  <c r="AO33" i="42" a="1"/>
  <c r="AO33" i="42" s="1"/>
  <c r="AN33" i="42"/>
  <c r="N33" i="42" s="1"/>
  <c r="AI33" i="42" a="1"/>
  <c r="AI33" i="42" s="1"/>
  <c r="AF33" i="42" a="1"/>
  <c r="AF33" i="42" s="1"/>
  <c r="AC33" i="42" a="1"/>
  <c r="AC33" i="42" s="1"/>
  <c r="Z33" i="42" a="1"/>
  <c r="Z33" i="42" s="1"/>
  <c r="Y33" i="42"/>
  <c r="I33" i="42" s="1"/>
  <c r="V33" i="42"/>
  <c r="H33" i="42" s="1"/>
  <c r="BA30" i="42" a="1"/>
  <c r="BA30" i="42" s="1"/>
  <c r="AX30" i="42" a="1"/>
  <c r="AX30" i="42" s="1"/>
  <c r="AU30" i="42" a="1"/>
  <c r="AU30" i="42" s="1"/>
  <c r="AR30" i="42" a="1"/>
  <c r="AR30" i="42" s="1"/>
  <c r="AO30" i="42" a="1"/>
  <c r="AO30" i="42" s="1"/>
  <c r="AN30" i="42"/>
  <c r="N30" i="42" s="1"/>
  <c r="AI30" i="42" a="1"/>
  <c r="AI30" i="42" s="1"/>
  <c r="AF30" i="42" a="1"/>
  <c r="AF30" i="42" s="1"/>
  <c r="AC30" i="42" a="1"/>
  <c r="AC30" i="42" s="1"/>
  <c r="Z30" i="42" a="1"/>
  <c r="Z30" i="42" s="1"/>
  <c r="Y30" i="42"/>
  <c r="I30" i="42" s="1"/>
  <c r="V30" i="42"/>
  <c r="H30" i="42" s="1"/>
  <c r="BA32" i="42" a="1"/>
  <c r="BA32" i="42" s="1"/>
  <c r="BB32" i="42" s="1"/>
  <c r="AX32" i="42" a="1"/>
  <c r="AX32" i="42" s="1"/>
  <c r="AU32" i="42" a="1"/>
  <c r="AU32" i="42" s="1"/>
  <c r="AR32" i="42" a="1"/>
  <c r="AR32" i="42" s="1"/>
  <c r="AO32" i="42" a="1"/>
  <c r="AO32" i="42" s="1"/>
  <c r="AN32" i="42"/>
  <c r="N32" i="42" s="1"/>
  <c r="AI32" i="42" a="1"/>
  <c r="AI32" i="42" s="1"/>
  <c r="AF32" i="42" a="1"/>
  <c r="AF32" i="42" s="1"/>
  <c r="AC32" i="42" a="1"/>
  <c r="AC32" i="42" s="1"/>
  <c r="Z32" i="42" a="1"/>
  <c r="Z32" i="42" s="1"/>
  <c r="Y32" i="42"/>
  <c r="I32" i="42" s="1"/>
  <c r="V32" i="42"/>
  <c r="H32" i="42" s="1"/>
  <c r="BA31" i="42" a="1"/>
  <c r="BA31" i="42" s="1"/>
  <c r="BB31" i="42" s="1"/>
  <c r="AX31" i="42" a="1"/>
  <c r="AX31" i="42" s="1"/>
  <c r="AU31" i="42" a="1"/>
  <c r="AU31" i="42" s="1"/>
  <c r="AR31" i="42" a="1"/>
  <c r="AR31" i="42" s="1"/>
  <c r="AO31" i="42" a="1"/>
  <c r="AO31" i="42" s="1"/>
  <c r="AN31" i="42"/>
  <c r="N31" i="42" s="1"/>
  <c r="AI31" i="42" a="1"/>
  <c r="AI31" i="42" s="1"/>
  <c r="AF31" i="42" a="1"/>
  <c r="AF31" i="42" s="1"/>
  <c r="AC31" i="42" a="1"/>
  <c r="AC31" i="42" s="1"/>
  <c r="Z31" i="42" a="1"/>
  <c r="Z31" i="42" s="1"/>
  <c r="Y31" i="42"/>
  <c r="I31" i="42" s="1"/>
  <c r="V31" i="42"/>
  <c r="H31" i="42" s="1"/>
  <c r="BA27" i="42" a="1"/>
  <c r="BA27" i="42" s="1"/>
  <c r="AX27" i="42" a="1"/>
  <c r="AX27" i="42" s="1"/>
  <c r="AU27" i="42" a="1"/>
  <c r="AU27" i="42" s="1"/>
  <c r="AR27" i="42" a="1"/>
  <c r="AR27" i="42" s="1"/>
  <c r="AO27" i="42" a="1"/>
  <c r="AO27" i="42" s="1"/>
  <c r="AN27" i="42"/>
  <c r="N27" i="42" s="1"/>
  <c r="AI27" i="42" a="1"/>
  <c r="AI27" i="42" s="1"/>
  <c r="AF27" i="42" a="1"/>
  <c r="AF27" i="42" s="1"/>
  <c r="AC27" i="42" a="1"/>
  <c r="AC27" i="42" s="1"/>
  <c r="Z27" i="42" a="1"/>
  <c r="Z27" i="42" s="1"/>
  <c r="Y27" i="42"/>
  <c r="I27" i="42" s="1"/>
  <c r="V27" i="42"/>
  <c r="H27" i="42" s="1"/>
  <c r="BA20" i="42" a="1"/>
  <c r="BA20" i="42" s="1"/>
  <c r="AX20" i="42" a="1"/>
  <c r="AX20" i="42" s="1"/>
  <c r="AU20" i="42" a="1"/>
  <c r="AU20" i="42" s="1"/>
  <c r="AR20" i="42" a="1"/>
  <c r="AR20" i="42" s="1"/>
  <c r="AO20" i="42" a="1"/>
  <c r="AO20" i="42" s="1"/>
  <c r="AL20" i="42" a="1"/>
  <c r="AL20" i="42" s="1"/>
  <c r="AI20" i="42" a="1"/>
  <c r="AI20" i="42" s="1"/>
  <c r="AF20" i="42" a="1"/>
  <c r="AF20" i="42" s="1"/>
  <c r="AC20" i="42" a="1"/>
  <c r="AC20" i="42" s="1"/>
  <c r="Z20" i="42" a="1"/>
  <c r="Z20" i="42" s="1"/>
  <c r="Y20" i="42"/>
  <c r="I20" i="42" s="1"/>
  <c r="V20" i="42"/>
  <c r="H20" i="42" s="1"/>
  <c r="BA18" i="42" a="1"/>
  <c r="BA18" i="42" s="1"/>
  <c r="AX18" i="42" a="1"/>
  <c r="AX18" i="42" s="1"/>
  <c r="AU18" i="42" a="1"/>
  <c r="AU18" i="42" s="1"/>
  <c r="AR18" i="42" a="1"/>
  <c r="AR18" i="42" s="1"/>
  <c r="AO18" i="42" a="1"/>
  <c r="AO18" i="42" s="1"/>
  <c r="AL18" i="42" a="1"/>
  <c r="AL18" i="42" s="1"/>
  <c r="V18" i="42"/>
  <c r="H18" i="42" s="1"/>
  <c r="BA28" i="42" a="1"/>
  <c r="BA28" i="42" s="1"/>
  <c r="AX28" i="42" a="1"/>
  <c r="AX28" i="42" s="1"/>
  <c r="AU28" i="42" a="1"/>
  <c r="AU28" i="42" s="1"/>
  <c r="AR28" i="42" a="1"/>
  <c r="AR28" i="42" s="1"/>
  <c r="AO28" i="42" a="1"/>
  <c r="AO28" i="42" s="1"/>
  <c r="AP28" i="42" s="1"/>
  <c r="AL28" i="42" a="1"/>
  <c r="AL28" i="42" s="1"/>
  <c r="AM28" i="42" s="1"/>
  <c r="V28" i="42"/>
  <c r="H28" i="42" s="1"/>
  <c r="BA26" i="42" a="1"/>
  <c r="BA26" i="42" s="1"/>
  <c r="BB26" i="42" s="1"/>
  <c r="AX26" i="42" a="1"/>
  <c r="AX26" i="42" s="1"/>
  <c r="AU26" i="42" a="1"/>
  <c r="AU26" i="42" s="1"/>
  <c r="AR26" i="42" a="1"/>
  <c r="AR26" i="42" s="1"/>
  <c r="AO26" i="42" a="1"/>
  <c r="AO26" i="42" s="1"/>
  <c r="AP26" i="42" s="1"/>
  <c r="AL26" i="42" a="1"/>
  <c r="AL26" i="42" s="1"/>
  <c r="AM26" i="42" s="1"/>
  <c r="Y26" i="42"/>
  <c r="I26" i="42" s="1"/>
  <c r="V26" i="42"/>
  <c r="H26" i="42" s="1"/>
  <c r="BA25" i="42" a="1"/>
  <c r="BA25" i="42" s="1"/>
  <c r="BB25" i="42" s="1"/>
  <c r="AX25" i="42" a="1"/>
  <c r="AX25" i="42" s="1"/>
  <c r="AU25" i="42" a="1"/>
  <c r="AU25" i="42" s="1"/>
  <c r="AR25" i="42" a="1"/>
  <c r="AR25" i="42" s="1"/>
  <c r="AO25" i="42" a="1"/>
  <c r="AO25" i="42" s="1"/>
  <c r="AP25" i="42" s="1"/>
  <c r="AL25" i="42" a="1"/>
  <c r="AL25" i="42" s="1"/>
  <c r="AM25" i="42" s="1"/>
  <c r="Y25" i="42"/>
  <c r="I25" i="42" s="1"/>
  <c r="V25" i="42"/>
  <c r="H25" i="42" s="1"/>
  <c r="BA21" i="42" a="1"/>
  <c r="BA21" i="42" s="1"/>
  <c r="AX21" i="42" a="1"/>
  <c r="AX21" i="42" s="1"/>
  <c r="AU21" i="42" a="1"/>
  <c r="AU21" i="42" s="1"/>
  <c r="AR21" i="42" a="1"/>
  <c r="AR21" i="42" s="1"/>
  <c r="AO21" i="42" a="1"/>
  <c r="AO21" i="42" s="1"/>
  <c r="AP21" i="42" s="1"/>
  <c r="AL21" i="42" a="1"/>
  <c r="AL21" i="42" s="1"/>
  <c r="AM21" i="42" s="1"/>
  <c r="AB21" i="42"/>
  <c r="J21" i="42" s="1"/>
  <c r="Y21" i="42"/>
  <c r="I21" i="42" s="1"/>
  <c r="V21" i="42"/>
  <c r="H21" i="42" s="1"/>
  <c r="BA17" i="42" a="1"/>
  <c r="BA17" i="42" s="1"/>
  <c r="AX17" i="42" a="1"/>
  <c r="AX17" i="42" s="1"/>
  <c r="AU17" i="42" a="1"/>
  <c r="AU17" i="42" s="1"/>
  <c r="AR17" i="42" a="1"/>
  <c r="AR17" i="42" s="1"/>
  <c r="AO17" i="42" a="1"/>
  <c r="AO17" i="42" s="1"/>
  <c r="AP17" i="42" s="1"/>
  <c r="AL17" i="42" a="1"/>
  <c r="AL17" i="42" s="1"/>
  <c r="AM17" i="42" s="1"/>
  <c r="Y17" i="42"/>
  <c r="I17" i="42" s="1"/>
  <c r="V17" i="42"/>
  <c r="H17" i="42" s="1"/>
  <c r="BA22" i="42" a="1"/>
  <c r="BA22" i="42" s="1"/>
  <c r="AX22" i="42" a="1"/>
  <c r="AX22" i="42" s="1"/>
  <c r="AU22" i="42" a="1"/>
  <c r="AU22" i="42" s="1"/>
  <c r="AR22" i="42" a="1"/>
  <c r="AR22" i="42" s="1"/>
  <c r="AO22" i="42" a="1"/>
  <c r="AO22" i="42" s="1"/>
  <c r="AP22" i="42" s="1"/>
  <c r="AL22" i="42" a="1"/>
  <c r="AL22" i="42" s="1"/>
  <c r="AM22" i="42" s="1"/>
  <c r="AB22" i="42"/>
  <c r="J22" i="42" s="1"/>
  <c r="Y22" i="42"/>
  <c r="I22" i="42" s="1"/>
  <c r="V22" i="42"/>
  <c r="H22" i="42" s="1"/>
  <c r="BA13" i="42" a="1"/>
  <c r="BA13" i="42" s="1"/>
  <c r="AX13" i="42" a="1"/>
  <c r="AX13" i="42" s="1"/>
  <c r="AU13" i="42" a="1"/>
  <c r="AU13" i="42" s="1"/>
  <c r="AR13" i="42" a="1"/>
  <c r="AR13" i="42" s="1"/>
  <c r="AO13" i="42" a="1"/>
  <c r="AO13" i="42" s="1"/>
  <c r="AL13" i="42" a="1"/>
  <c r="AL13" i="42" s="1"/>
  <c r="BA15" i="42" a="1"/>
  <c r="BA15" i="42" s="1"/>
  <c r="AX15" i="42" a="1"/>
  <c r="AX15" i="42" s="1"/>
  <c r="AU15" i="42" a="1"/>
  <c r="AU15" i="42" s="1"/>
  <c r="AR15" i="42" a="1"/>
  <c r="AR15" i="42" s="1"/>
  <c r="AO15" i="42" a="1"/>
  <c r="AO15" i="42" s="1"/>
  <c r="AL15" i="42" a="1"/>
  <c r="AL15" i="42" s="1"/>
  <c r="BA16" i="42" a="1"/>
  <c r="BA16" i="42" s="1"/>
  <c r="AX16" i="42" a="1"/>
  <c r="AX16" i="42" s="1"/>
  <c r="AU16" i="42" a="1"/>
  <c r="AU16" i="42" s="1"/>
  <c r="AR16" i="42" a="1"/>
  <c r="AR16" i="42" s="1"/>
  <c r="AO16" i="42" a="1"/>
  <c r="AO16" i="42" s="1"/>
  <c r="AL16" i="42" a="1"/>
  <c r="AL16" i="42" s="1"/>
  <c r="AB16" i="42"/>
  <c r="J16" i="42" s="1"/>
  <c r="BA24" i="42" a="1"/>
  <c r="BA24" i="42" s="1"/>
  <c r="BB24" i="42" s="1"/>
  <c r="AX24" i="42" a="1"/>
  <c r="AX24" i="42" s="1"/>
  <c r="AU24" i="42" a="1"/>
  <c r="AU24" i="42" s="1"/>
  <c r="AV24" i="42" s="1"/>
  <c r="AR24" i="42" a="1"/>
  <c r="AR24" i="42" s="1"/>
  <c r="AS24" i="42" s="1"/>
  <c r="AO24" i="42" a="1"/>
  <c r="AO24" i="42" s="1"/>
  <c r="AP24" i="42" s="1"/>
  <c r="AL24" i="42" a="1"/>
  <c r="AL24" i="42" s="1"/>
  <c r="AM24" i="42" s="1"/>
  <c r="BA19" i="42" a="1"/>
  <c r="BA19" i="42" s="1"/>
  <c r="AX19" i="42" a="1"/>
  <c r="AX19" i="42" s="1"/>
  <c r="AU19" i="42" a="1"/>
  <c r="AU19" i="42" s="1"/>
  <c r="AV19" i="42" s="1"/>
  <c r="AR19" i="42" a="1"/>
  <c r="AR19" i="42" s="1"/>
  <c r="AS19" i="42" s="1"/>
  <c r="AO19" i="42" a="1"/>
  <c r="AO19" i="42" s="1"/>
  <c r="AL19" i="42" a="1"/>
  <c r="AL19" i="42" s="1"/>
  <c r="BA12" i="42" a="1"/>
  <c r="BA12" i="42" s="1"/>
  <c r="AX12" i="42" a="1"/>
  <c r="AX12" i="42" s="1"/>
  <c r="AU12" i="42" a="1"/>
  <c r="AU12" i="42" s="1"/>
  <c r="AR12" i="42" a="1"/>
  <c r="AR12" i="42" s="1"/>
  <c r="AO12" i="42" a="1"/>
  <c r="AO12" i="42" s="1"/>
  <c r="AL12" i="42" a="1"/>
  <c r="AL12" i="42" s="1"/>
  <c r="AB12" i="42"/>
  <c r="J12" i="42" s="1"/>
  <c r="BA7" i="42" a="1"/>
  <c r="BA7" i="42" s="1"/>
  <c r="AX7" i="42" a="1"/>
  <c r="AX7" i="42" s="1"/>
  <c r="AU7" i="42" a="1"/>
  <c r="AU7" i="42" s="1"/>
  <c r="AR7" i="42" a="1"/>
  <c r="AR7" i="42" s="1"/>
  <c r="AO7" i="42" a="1"/>
  <c r="AO7" i="42" s="1"/>
  <c r="AL7" i="42" a="1"/>
  <c r="AL7" i="42" s="1"/>
  <c r="BA11" i="42" a="1"/>
  <c r="BA11" i="42" s="1"/>
  <c r="AX11" i="42" a="1"/>
  <c r="AX11" i="42" s="1"/>
  <c r="AU11" i="42" a="1"/>
  <c r="AU11" i="42" s="1"/>
  <c r="AV11" i="42" s="1"/>
  <c r="AR11" i="42" a="1"/>
  <c r="AR11" i="42" s="1"/>
  <c r="AS11" i="42" s="1"/>
  <c r="AO11" i="42" a="1"/>
  <c r="AO11" i="42" s="1"/>
  <c r="AL11" i="42" a="1"/>
  <c r="AL11" i="42" s="1"/>
  <c r="BA8" i="42" a="1"/>
  <c r="BA8" i="42" s="1"/>
  <c r="AX8" i="42" a="1"/>
  <c r="AX8" i="42" s="1"/>
  <c r="AU8" i="42" a="1"/>
  <c r="AU8" i="42" s="1"/>
  <c r="AR8" i="42" a="1"/>
  <c r="AR8" i="42" s="1"/>
  <c r="AO8" i="42" a="1"/>
  <c r="AO8" i="42" s="1"/>
  <c r="AL8" i="42" a="1"/>
  <c r="AL8" i="42" s="1"/>
  <c r="BA29" i="42" a="1"/>
  <c r="BA29" i="42" s="1"/>
  <c r="BB29" i="42" s="1"/>
  <c r="AX29" i="42" a="1"/>
  <c r="AX29" i="42" s="1"/>
  <c r="AU29" i="42" a="1"/>
  <c r="AU29" i="42" s="1"/>
  <c r="AV29" i="42" s="1"/>
  <c r="AR29" i="42" a="1"/>
  <c r="AR29" i="42" s="1"/>
  <c r="AS29" i="42" s="1"/>
  <c r="AO29" i="42" a="1"/>
  <c r="AO29" i="42" s="1"/>
  <c r="AP29" i="42" s="1"/>
  <c r="AL29" i="42" a="1"/>
  <c r="AL29" i="42" s="1"/>
  <c r="AM29" i="42" s="1"/>
  <c r="AB29" i="42"/>
  <c r="J29" i="42" s="1"/>
  <c r="BA4" i="42" a="1"/>
  <c r="BA4" i="42" s="1"/>
  <c r="AX4" i="42" a="1"/>
  <c r="AX4" i="42" s="1"/>
  <c r="AU4" i="42" a="1"/>
  <c r="AU4" i="42" s="1"/>
  <c r="AR4" i="42" a="1"/>
  <c r="AR4" i="42" s="1"/>
  <c r="AO4" i="42" a="1"/>
  <c r="AO4" i="42" s="1"/>
  <c r="AL4" i="42" a="1"/>
  <c r="AL4" i="42" s="1"/>
  <c r="AI4" i="42" a="1"/>
  <c r="AI4" i="42" s="1"/>
  <c r="AF4" i="42" a="1"/>
  <c r="AF4" i="42" s="1"/>
  <c r="AC4" i="42" a="1"/>
  <c r="AC4" i="42" s="1"/>
  <c r="Z4" i="42" a="1"/>
  <c r="Z4" i="42" s="1"/>
  <c r="BA23" i="42" a="1"/>
  <c r="BA23" i="42" s="1"/>
  <c r="AX23" i="42" a="1"/>
  <c r="AX23" i="42" s="1"/>
  <c r="AU23" i="42" a="1"/>
  <c r="AU23" i="42" s="1"/>
  <c r="AV23" i="42" s="1"/>
  <c r="AR23" i="42" a="1"/>
  <c r="AR23" i="42" s="1"/>
  <c r="AS23" i="42" s="1"/>
  <c r="AO23" i="42" a="1"/>
  <c r="AO23" i="42" s="1"/>
  <c r="AP23" i="42" s="1"/>
  <c r="AL23" i="42" a="1"/>
  <c r="AL23" i="42" s="1"/>
  <c r="AM23" i="42" s="1"/>
  <c r="BA6" i="42" a="1"/>
  <c r="BA6" i="42" s="1"/>
  <c r="AX6" i="42" a="1"/>
  <c r="AX6" i="42" s="1"/>
  <c r="AU6" i="42" a="1"/>
  <c r="AU6" i="42" s="1"/>
  <c r="AR6" i="42" a="1"/>
  <c r="AR6" i="42" s="1"/>
  <c r="AO6" i="42" a="1"/>
  <c r="AO6" i="42" s="1"/>
  <c r="AL6" i="42" a="1"/>
  <c r="AL6" i="42" s="1"/>
  <c r="BA10" i="42" a="1"/>
  <c r="BA10" i="42" s="1"/>
  <c r="AX10" i="42" a="1"/>
  <c r="AX10" i="42" s="1"/>
  <c r="AU10" i="42" a="1"/>
  <c r="AU10" i="42" s="1"/>
  <c r="AR10" i="42" a="1"/>
  <c r="AR10" i="42" s="1"/>
  <c r="AO10" i="42" a="1"/>
  <c r="AO10" i="42" s="1"/>
  <c r="AL10" i="42" a="1"/>
  <c r="AL10" i="42" s="1"/>
  <c r="BA9" i="42" a="1"/>
  <c r="BA9" i="42" s="1"/>
  <c r="BB9" i="42" s="1"/>
  <c r="AX9" i="42" a="1"/>
  <c r="AX9" i="42" s="1"/>
  <c r="AU9" i="42" a="1"/>
  <c r="AU9" i="42" s="1"/>
  <c r="AR9" i="42" a="1"/>
  <c r="AR9" i="42" s="1"/>
  <c r="AO9" i="42" a="1"/>
  <c r="AO9" i="42" s="1"/>
  <c r="AL9" i="42" a="1"/>
  <c r="AL9" i="42" s="1"/>
  <c r="BA5" i="42" a="1"/>
  <c r="BA5" i="42" s="1"/>
  <c r="BB5" i="42" s="1"/>
  <c r="AX5" i="42" a="1"/>
  <c r="AX5" i="42" s="1"/>
  <c r="AU5" i="42" a="1"/>
  <c r="AU5" i="42" s="1"/>
  <c r="AR5" i="42" a="1"/>
  <c r="AR5" i="42" s="1"/>
  <c r="AO5" i="42" a="1"/>
  <c r="AO5" i="42" s="1"/>
  <c r="AL5" i="42" a="1"/>
  <c r="AL5" i="42" s="1"/>
  <c r="BA14" i="42" a="1"/>
  <c r="BA14" i="42" s="1"/>
  <c r="AX14" i="42" a="1"/>
  <c r="AX14" i="42" s="1"/>
  <c r="AU14" i="42" a="1"/>
  <c r="AU14" i="42" s="1"/>
  <c r="AR14" i="42" a="1"/>
  <c r="AR14" i="42" s="1"/>
  <c r="AO14" i="42" a="1"/>
  <c r="AO14" i="42" s="1"/>
  <c r="AL14" i="42" a="1"/>
  <c r="AL14" i="42" s="1"/>
  <c r="BA60" i="41" a="1"/>
  <c r="BA60" i="41" s="1"/>
  <c r="AX60" i="41" a="1"/>
  <c r="AX60" i="41" s="1"/>
  <c r="AU60" i="41" a="1"/>
  <c r="AU60" i="41" s="1"/>
  <c r="AR60" i="41" a="1"/>
  <c r="AR60" i="41" s="1"/>
  <c r="AO60" i="41" a="1"/>
  <c r="AO60" i="41" s="1"/>
  <c r="AN60" i="41"/>
  <c r="N60" i="41" s="1"/>
  <c r="AI60" i="41" a="1"/>
  <c r="AI60" i="41" s="1"/>
  <c r="AF60" i="41" a="1"/>
  <c r="AF60" i="41" s="1"/>
  <c r="AC60" i="41" a="1"/>
  <c r="AC60" i="41" s="1"/>
  <c r="Z60" i="41" a="1"/>
  <c r="Z60" i="41" s="1"/>
  <c r="Y60" i="41"/>
  <c r="I60" i="41" s="1"/>
  <c r="V60" i="41"/>
  <c r="H60" i="41" s="1"/>
  <c r="BA59" i="41" a="1"/>
  <c r="BA59" i="41" s="1"/>
  <c r="AX59" i="41" a="1"/>
  <c r="AX59" i="41" s="1"/>
  <c r="AU59" i="41" a="1"/>
  <c r="AU59" i="41" s="1"/>
  <c r="AR59" i="41" a="1"/>
  <c r="AR59" i="41" s="1"/>
  <c r="AO59" i="41" a="1"/>
  <c r="AO59" i="41" s="1"/>
  <c r="AN59" i="41"/>
  <c r="N59" i="41" s="1"/>
  <c r="AI59" i="41" a="1"/>
  <c r="AI59" i="41" s="1"/>
  <c r="AF59" i="41" a="1"/>
  <c r="AF59" i="41" s="1"/>
  <c r="AC59" i="41" a="1"/>
  <c r="AC59" i="41" s="1"/>
  <c r="Z59" i="41" a="1"/>
  <c r="Z59" i="41" s="1"/>
  <c r="Y59" i="41"/>
  <c r="I59" i="41" s="1"/>
  <c r="V59" i="41"/>
  <c r="H59" i="41" s="1"/>
  <c r="BA58" i="41" a="1"/>
  <c r="BA58" i="41" s="1"/>
  <c r="AX58" i="41" a="1"/>
  <c r="AX58" i="41" s="1"/>
  <c r="AU58" i="41" a="1"/>
  <c r="AU58" i="41" s="1"/>
  <c r="AR58" i="41" a="1"/>
  <c r="AR58" i="41" s="1"/>
  <c r="AO58" i="41" a="1"/>
  <c r="AO58" i="41" s="1"/>
  <c r="AN58" i="41"/>
  <c r="N58" i="41" s="1"/>
  <c r="AI58" i="41" a="1"/>
  <c r="AI58" i="41" s="1"/>
  <c r="AF58" i="41" a="1"/>
  <c r="AF58" i="41" s="1"/>
  <c r="AC58" i="41" a="1"/>
  <c r="AC58" i="41" s="1"/>
  <c r="Z58" i="41" a="1"/>
  <c r="Z58" i="41" s="1"/>
  <c r="Y58" i="41"/>
  <c r="I58" i="41" s="1"/>
  <c r="V58" i="41"/>
  <c r="H58" i="41" s="1"/>
  <c r="BA57" i="41" a="1"/>
  <c r="BA57" i="41" s="1"/>
  <c r="AX57" i="41" a="1"/>
  <c r="AX57" i="41" s="1"/>
  <c r="AU57" i="41" a="1"/>
  <c r="AU57" i="41" s="1"/>
  <c r="AR57" i="41" a="1"/>
  <c r="AR57" i="41" s="1"/>
  <c r="AO57" i="41" a="1"/>
  <c r="AO57" i="41" s="1"/>
  <c r="AN57" i="41"/>
  <c r="N57" i="41" s="1"/>
  <c r="AI57" i="41" a="1"/>
  <c r="AI57" i="41" s="1"/>
  <c r="AF57" i="41" a="1"/>
  <c r="AF57" i="41" s="1"/>
  <c r="AC57" i="41" a="1"/>
  <c r="AC57" i="41" s="1"/>
  <c r="Z57" i="41" a="1"/>
  <c r="Z57" i="41" s="1"/>
  <c r="Y57" i="41"/>
  <c r="I57" i="41" s="1"/>
  <c r="V57" i="41"/>
  <c r="H57" i="41" s="1"/>
  <c r="BA56" i="41" a="1"/>
  <c r="BA56" i="41" s="1"/>
  <c r="AX56" i="41" a="1"/>
  <c r="AX56" i="41" s="1"/>
  <c r="AU56" i="41" a="1"/>
  <c r="AU56" i="41" s="1"/>
  <c r="AR56" i="41" a="1"/>
  <c r="AR56" i="41" s="1"/>
  <c r="AO56" i="41" a="1"/>
  <c r="AO56" i="41" s="1"/>
  <c r="AN56" i="41"/>
  <c r="N56" i="41" s="1"/>
  <c r="AI56" i="41" a="1"/>
  <c r="AI56" i="41" s="1"/>
  <c r="AF56" i="41" a="1"/>
  <c r="AF56" i="41" s="1"/>
  <c r="AC56" i="41" a="1"/>
  <c r="AC56" i="41" s="1"/>
  <c r="Z56" i="41" a="1"/>
  <c r="Z56" i="41" s="1"/>
  <c r="Y56" i="41"/>
  <c r="I56" i="41" s="1"/>
  <c r="V56" i="41"/>
  <c r="H56" i="41" s="1"/>
  <c r="BA55" i="41" a="1"/>
  <c r="BA55" i="41" s="1"/>
  <c r="AX55" i="41" a="1"/>
  <c r="AX55" i="41" s="1"/>
  <c r="AU55" i="41" a="1"/>
  <c r="AU55" i="41" s="1"/>
  <c r="AR55" i="41" a="1"/>
  <c r="AR55" i="41" s="1"/>
  <c r="AO55" i="41" a="1"/>
  <c r="AO55" i="41" s="1"/>
  <c r="AN55" i="41"/>
  <c r="N55" i="41" s="1"/>
  <c r="AI55" i="41" a="1"/>
  <c r="AI55" i="41" s="1"/>
  <c r="AF55" i="41" a="1"/>
  <c r="AF55" i="41" s="1"/>
  <c r="AC55" i="41" a="1"/>
  <c r="AC55" i="41" s="1"/>
  <c r="Z55" i="41" a="1"/>
  <c r="Z55" i="41" s="1"/>
  <c r="Y55" i="41"/>
  <c r="I55" i="41" s="1"/>
  <c r="V55" i="41"/>
  <c r="H55" i="41" s="1"/>
  <c r="BA54" i="41" a="1"/>
  <c r="BA54" i="41" s="1"/>
  <c r="AX54" i="41" a="1"/>
  <c r="AX54" i="41" s="1"/>
  <c r="AU54" i="41" a="1"/>
  <c r="AU54" i="41" s="1"/>
  <c r="AR54" i="41" a="1"/>
  <c r="AR54" i="41" s="1"/>
  <c r="AO54" i="41" a="1"/>
  <c r="AO54" i="41" s="1"/>
  <c r="AN54" i="41"/>
  <c r="N54" i="41" s="1"/>
  <c r="AI54" i="41" a="1"/>
  <c r="AI54" i="41" s="1"/>
  <c r="AF54" i="41" a="1"/>
  <c r="AF54" i="41" s="1"/>
  <c r="AC54" i="41" a="1"/>
  <c r="AC54" i="41" s="1"/>
  <c r="Z54" i="41" a="1"/>
  <c r="Z54" i="41" s="1"/>
  <c r="Y54" i="41"/>
  <c r="I54" i="41" s="1"/>
  <c r="V54" i="41"/>
  <c r="H54" i="41" s="1"/>
  <c r="BA53" i="41" a="1"/>
  <c r="BA53" i="41" s="1"/>
  <c r="AX53" i="41" a="1"/>
  <c r="AX53" i="41" s="1"/>
  <c r="AU53" i="41" a="1"/>
  <c r="AU53" i="41" s="1"/>
  <c r="AR53" i="41" a="1"/>
  <c r="AR53" i="41" s="1"/>
  <c r="AO53" i="41" a="1"/>
  <c r="AO53" i="41" s="1"/>
  <c r="AN53" i="41"/>
  <c r="N53" i="41" s="1"/>
  <c r="AI53" i="41" a="1"/>
  <c r="AI53" i="41" s="1"/>
  <c r="AF53" i="41" a="1"/>
  <c r="AF53" i="41" s="1"/>
  <c r="AC53" i="41" a="1"/>
  <c r="AC53" i="41" s="1"/>
  <c r="Z53" i="41" a="1"/>
  <c r="Z53" i="41" s="1"/>
  <c r="Y53" i="41"/>
  <c r="I53" i="41" s="1"/>
  <c r="V53" i="41"/>
  <c r="H53" i="41" s="1"/>
  <c r="BA52" i="41" a="1"/>
  <c r="BA52" i="41" s="1"/>
  <c r="AX52" i="41" a="1"/>
  <c r="AX52" i="41" s="1"/>
  <c r="AU52" i="41" a="1"/>
  <c r="AU52" i="41" s="1"/>
  <c r="AR52" i="41" a="1"/>
  <c r="AR52" i="41" s="1"/>
  <c r="AO52" i="41" a="1"/>
  <c r="AO52" i="41" s="1"/>
  <c r="AN52" i="41"/>
  <c r="N52" i="41" s="1"/>
  <c r="AI52" i="41" a="1"/>
  <c r="AI52" i="41" s="1"/>
  <c r="AF52" i="41" a="1"/>
  <c r="AF52" i="41" s="1"/>
  <c r="AC52" i="41" a="1"/>
  <c r="AC52" i="41" s="1"/>
  <c r="Z52" i="41" a="1"/>
  <c r="Z52" i="41" s="1"/>
  <c r="Y52" i="41"/>
  <c r="I52" i="41" s="1"/>
  <c r="V52" i="41"/>
  <c r="H52" i="41" s="1"/>
  <c r="BA51" i="41" a="1"/>
  <c r="BA51" i="41" s="1"/>
  <c r="AX51" i="41" a="1"/>
  <c r="AX51" i="41" s="1"/>
  <c r="AU51" i="41" a="1"/>
  <c r="AU51" i="41" s="1"/>
  <c r="AR51" i="41" a="1"/>
  <c r="AR51" i="41" s="1"/>
  <c r="AO51" i="41" a="1"/>
  <c r="AO51" i="41" s="1"/>
  <c r="AN51" i="41"/>
  <c r="N51" i="41" s="1"/>
  <c r="AI51" i="41" a="1"/>
  <c r="AI51" i="41" s="1"/>
  <c r="AF51" i="41" a="1"/>
  <c r="AF51" i="41" s="1"/>
  <c r="AC51" i="41" a="1"/>
  <c r="AC51" i="41" s="1"/>
  <c r="Z51" i="41" a="1"/>
  <c r="Z51" i="41" s="1"/>
  <c r="Y51" i="41"/>
  <c r="I51" i="41" s="1"/>
  <c r="V51" i="41"/>
  <c r="H51" i="41" s="1"/>
  <c r="BA50" i="41" a="1"/>
  <c r="BA50" i="41" s="1"/>
  <c r="AX50" i="41" a="1"/>
  <c r="AX50" i="41" s="1"/>
  <c r="AU50" i="41" a="1"/>
  <c r="AU50" i="41" s="1"/>
  <c r="AR50" i="41" a="1"/>
  <c r="AR50" i="41" s="1"/>
  <c r="AO50" i="41" a="1"/>
  <c r="AO50" i="41" s="1"/>
  <c r="AN50" i="41"/>
  <c r="N50" i="41" s="1"/>
  <c r="AI50" i="41" a="1"/>
  <c r="AI50" i="41" s="1"/>
  <c r="AF50" i="41" a="1"/>
  <c r="AF50" i="41" s="1"/>
  <c r="AC50" i="41" a="1"/>
  <c r="AC50" i="41" s="1"/>
  <c r="Z50" i="41" a="1"/>
  <c r="Z50" i="41" s="1"/>
  <c r="Y50" i="41"/>
  <c r="I50" i="41" s="1"/>
  <c r="V50" i="41"/>
  <c r="H50" i="41" s="1"/>
  <c r="BA49" i="41" a="1"/>
  <c r="BA49" i="41" s="1"/>
  <c r="AX49" i="41" a="1"/>
  <c r="AX49" i="41" s="1"/>
  <c r="AU49" i="41" a="1"/>
  <c r="AU49" i="41" s="1"/>
  <c r="AR49" i="41" a="1"/>
  <c r="AR49" i="41" s="1"/>
  <c r="AO49" i="41" a="1"/>
  <c r="AO49" i="41" s="1"/>
  <c r="AN49" i="41"/>
  <c r="N49" i="41" s="1"/>
  <c r="AI49" i="41" a="1"/>
  <c r="AI49" i="41" s="1"/>
  <c r="AF49" i="41" a="1"/>
  <c r="AF49" i="41" s="1"/>
  <c r="AC49" i="41" a="1"/>
  <c r="AC49" i="41" s="1"/>
  <c r="Z49" i="41" a="1"/>
  <c r="Z49" i="41" s="1"/>
  <c r="Y49" i="41"/>
  <c r="I49" i="41" s="1"/>
  <c r="V49" i="41"/>
  <c r="H49" i="41" s="1"/>
  <c r="BA48" i="41" a="1"/>
  <c r="BA48" i="41" s="1"/>
  <c r="AX48" i="41" a="1"/>
  <c r="AX48" i="41" s="1"/>
  <c r="AU48" i="41" a="1"/>
  <c r="AU48" i="41" s="1"/>
  <c r="AR48" i="41" a="1"/>
  <c r="AR48" i="41" s="1"/>
  <c r="AO48" i="41" a="1"/>
  <c r="AO48" i="41" s="1"/>
  <c r="AN48" i="41"/>
  <c r="N48" i="41" s="1"/>
  <c r="AI48" i="41" a="1"/>
  <c r="AI48" i="41" s="1"/>
  <c r="AF48" i="41" a="1"/>
  <c r="AF48" i="41" s="1"/>
  <c r="AC48" i="41" a="1"/>
  <c r="AC48" i="41" s="1"/>
  <c r="Z48" i="41" a="1"/>
  <c r="Z48" i="41" s="1"/>
  <c r="Y48" i="41"/>
  <c r="I48" i="41" s="1"/>
  <c r="V48" i="41"/>
  <c r="H48" i="41" s="1"/>
  <c r="BA47" i="41" a="1"/>
  <c r="BA47" i="41" s="1"/>
  <c r="AX47" i="41" a="1"/>
  <c r="AX47" i="41" s="1"/>
  <c r="AU47" i="41" a="1"/>
  <c r="AU47" i="41" s="1"/>
  <c r="AR47" i="41" a="1"/>
  <c r="AR47" i="41" s="1"/>
  <c r="AO47" i="41" a="1"/>
  <c r="AO47" i="41" s="1"/>
  <c r="AN47" i="41"/>
  <c r="N47" i="41" s="1"/>
  <c r="AI47" i="41" a="1"/>
  <c r="AI47" i="41" s="1"/>
  <c r="AF47" i="41" a="1"/>
  <c r="AF47" i="41" s="1"/>
  <c r="AC47" i="41" a="1"/>
  <c r="AC47" i="41" s="1"/>
  <c r="Z47" i="41" a="1"/>
  <c r="Z47" i="41" s="1"/>
  <c r="Y47" i="41"/>
  <c r="I47" i="41" s="1"/>
  <c r="V47" i="41"/>
  <c r="H47" i="41" s="1"/>
  <c r="BA46" i="41" a="1"/>
  <c r="BA46" i="41" s="1"/>
  <c r="AX46" i="41" a="1"/>
  <c r="AX46" i="41" s="1"/>
  <c r="AU46" i="41" a="1"/>
  <c r="AU46" i="41" s="1"/>
  <c r="AR46" i="41" a="1"/>
  <c r="AR46" i="41" s="1"/>
  <c r="AO46" i="41" a="1"/>
  <c r="AO46" i="41" s="1"/>
  <c r="AN46" i="41"/>
  <c r="N46" i="41" s="1"/>
  <c r="AI46" i="41" a="1"/>
  <c r="AI46" i="41" s="1"/>
  <c r="AF46" i="41" a="1"/>
  <c r="AF46" i="41" s="1"/>
  <c r="AC46" i="41" a="1"/>
  <c r="AC46" i="41" s="1"/>
  <c r="Z46" i="41" a="1"/>
  <c r="Z46" i="41" s="1"/>
  <c r="Y46" i="41"/>
  <c r="I46" i="41" s="1"/>
  <c r="V46" i="41"/>
  <c r="H46" i="41" s="1"/>
  <c r="BA45" i="41" a="1"/>
  <c r="BA45" i="41" s="1"/>
  <c r="AX45" i="41" a="1"/>
  <c r="AX45" i="41" s="1"/>
  <c r="AU45" i="41" a="1"/>
  <c r="AU45" i="41" s="1"/>
  <c r="AR45" i="41" a="1"/>
  <c r="AR45" i="41" s="1"/>
  <c r="AO45" i="41" a="1"/>
  <c r="AO45" i="41" s="1"/>
  <c r="AN45" i="41"/>
  <c r="N45" i="41" s="1"/>
  <c r="AI45" i="41" a="1"/>
  <c r="AI45" i="41" s="1"/>
  <c r="AF45" i="41" a="1"/>
  <c r="AF45" i="41" s="1"/>
  <c r="AC45" i="41" a="1"/>
  <c r="AC45" i="41" s="1"/>
  <c r="Z45" i="41" a="1"/>
  <c r="Z45" i="41" s="1"/>
  <c r="Y45" i="41"/>
  <c r="I45" i="41" s="1"/>
  <c r="V45" i="41"/>
  <c r="H45" i="41" s="1"/>
  <c r="BA44" i="41" a="1"/>
  <c r="BA44" i="41" s="1"/>
  <c r="AX44" i="41" a="1"/>
  <c r="AX44" i="41" s="1"/>
  <c r="AU44" i="41" a="1"/>
  <c r="AU44" i="41" s="1"/>
  <c r="AR44" i="41" a="1"/>
  <c r="AR44" i="41" s="1"/>
  <c r="AO44" i="41" a="1"/>
  <c r="AO44" i="41" s="1"/>
  <c r="AN44" i="41"/>
  <c r="N44" i="41" s="1"/>
  <c r="AI44" i="41" a="1"/>
  <c r="AI44" i="41" s="1"/>
  <c r="AF44" i="41" a="1"/>
  <c r="AF44" i="41" s="1"/>
  <c r="AC44" i="41" a="1"/>
  <c r="AC44" i="41" s="1"/>
  <c r="Z44" i="41" a="1"/>
  <c r="Z44" i="41" s="1"/>
  <c r="Y44" i="41"/>
  <c r="I44" i="41" s="1"/>
  <c r="V44" i="41"/>
  <c r="H44" i="41" s="1"/>
  <c r="BA43" i="41" a="1"/>
  <c r="BA43" i="41" s="1"/>
  <c r="AX43" i="41" a="1"/>
  <c r="AX43" i="41" s="1"/>
  <c r="AU43" i="41" a="1"/>
  <c r="AU43" i="41" s="1"/>
  <c r="AR43" i="41" a="1"/>
  <c r="AR43" i="41" s="1"/>
  <c r="AO43" i="41" a="1"/>
  <c r="AO43" i="41" s="1"/>
  <c r="AN43" i="41"/>
  <c r="N43" i="41" s="1"/>
  <c r="AI43" i="41" a="1"/>
  <c r="AI43" i="41" s="1"/>
  <c r="AF43" i="41" a="1"/>
  <c r="AF43" i="41" s="1"/>
  <c r="AC43" i="41" a="1"/>
  <c r="AC43" i="41" s="1"/>
  <c r="Z43" i="41" a="1"/>
  <c r="Z43" i="41" s="1"/>
  <c r="Y43" i="41"/>
  <c r="I43" i="41" s="1"/>
  <c r="V43" i="41"/>
  <c r="H43" i="41" s="1"/>
  <c r="BA42" i="41" a="1"/>
  <c r="BA42" i="41" s="1"/>
  <c r="AX42" i="41" a="1"/>
  <c r="AX42" i="41" s="1"/>
  <c r="AU42" i="41" a="1"/>
  <c r="AU42" i="41" s="1"/>
  <c r="AR42" i="41" a="1"/>
  <c r="AR42" i="41" s="1"/>
  <c r="AO42" i="41" a="1"/>
  <c r="AO42" i="41" s="1"/>
  <c r="AN42" i="41"/>
  <c r="N42" i="41" s="1"/>
  <c r="AI42" i="41" a="1"/>
  <c r="AI42" i="41" s="1"/>
  <c r="AF42" i="41" a="1"/>
  <c r="AF42" i="41" s="1"/>
  <c r="AC42" i="41" a="1"/>
  <c r="AC42" i="41" s="1"/>
  <c r="Z42" i="41" a="1"/>
  <c r="Z42" i="41" s="1"/>
  <c r="Y42" i="41"/>
  <c r="I42" i="41" s="1"/>
  <c r="V42" i="41"/>
  <c r="H42" i="41" s="1"/>
  <c r="BA41" i="41" a="1"/>
  <c r="BA41" i="41" s="1"/>
  <c r="AX41" i="41" a="1"/>
  <c r="AX41" i="41" s="1"/>
  <c r="AU41" i="41" a="1"/>
  <c r="AU41" i="41" s="1"/>
  <c r="AR41" i="41" a="1"/>
  <c r="AR41" i="41" s="1"/>
  <c r="AO41" i="41" a="1"/>
  <c r="AO41" i="41" s="1"/>
  <c r="AN41" i="41"/>
  <c r="N41" i="41" s="1"/>
  <c r="AI41" i="41" a="1"/>
  <c r="AI41" i="41" s="1"/>
  <c r="AF41" i="41" a="1"/>
  <c r="AF41" i="41" s="1"/>
  <c r="AC41" i="41" a="1"/>
  <c r="AC41" i="41" s="1"/>
  <c r="Z41" i="41" a="1"/>
  <c r="Z41" i="41" s="1"/>
  <c r="Y41" i="41"/>
  <c r="I41" i="41" s="1"/>
  <c r="V41" i="41"/>
  <c r="H41" i="41" s="1"/>
  <c r="BA40" i="41" a="1"/>
  <c r="BA40" i="41" s="1"/>
  <c r="AX40" i="41" a="1"/>
  <c r="AX40" i="41" s="1"/>
  <c r="AU40" i="41" a="1"/>
  <c r="AU40" i="41" s="1"/>
  <c r="AR40" i="41" a="1"/>
  <c r="AR40" i="41" s="1"/>
  <c r="AO40" i="41" a="1"/>
  <c r="AO40" i="41" s="1"/>
  <c r="AN40" i="41"/>
  <c r="N40" i="41" s="1"/>
  <c r="AI40" i="41" a="1"/>
  <c r="AI40" i="41" s="1"/>
  <c r="AF40" i="41" a="1"/>
  <c r="AF40" i="41" s="1"/>
  <c r="AC40" i="41" a="1"/>
  <c r="AC40" i="41" s="1"/>
  <c r="Z40" i="41" a="1"/>
  <c r="Z40" i="41" s="1"/>
  <c r="Y40" i="41"/>
  <c r="I40" i="41" s="1"/>
  <c r="V40" i="41"/>
  <c r="H40" i="41" s="1"/>
  <c r="BA39" i="41" a="1"/>
  <c r="BA39" i="41" s="1"/>
  <c r="AX39" i="41" a="1"/>
  <c r="AX39" i="41" s="1"/>
  <c r="AU39" i="41" a="1"/>
  <c r="AU39" i="41" s="1"/>
  <c r="AR39" i="41" a="1"/>
  <c r="AR39" i="41" s="1"/>
  <c r="AO39" i="41" a="1"/>
  <c r="AO39" i="41" s="1"/>
  <c r="AN39" i="41"/>
  <c r="N39" i="41" s="1"/>
  <c r="AI39" i="41" a="1"/>
  <c r="AI39" i="41" s="1"/>
  <c r="AF39" i="41" a="1"/>
  <c r="AF39" i="41" s="1"/>
  <c r="AC39" i="41" a="1"/>
  <c r="AC39" i="41" s="1"/>
  <c r="Z39" i="41" a="1"/>
  <c r="Z39" i="41" s="1"/>
  <c r="Y39" i="41"/>
  <c r="I39" i="41" s="1"/>
  <c r="V39" i="41"/>
  <c r="H39" i="41" s="1"/>
  <c r="BA38" i="41" a="1"/>
  <c r="BA38" i="41" s="1"/>
  <c r="AX38" i="41" a="1"/>
  <c r="AX38" i="41" s="1"/>
  <c r="AU38" i="41" a="1"/>
  <c r="AU38" i="41" s="1"/>
  <c r="AR38" i="41" a="1"/>
  <c r="AR38" i="41" s="1"/>
  <c r="AO38" i="41" a="1"/>
  <c r="AO38" i="41" s="1"/>
  <c r="AN38" i="41"/>
  <c r="N38" i="41" s="1"/>
  <c r="AI38" i="41" a="1"/>
  <c r="AI38" i="41" s="1"/>
  <c r="AF38" i="41" a="1"/>
  <c r="AF38" i="41" s="1"/>
  <c r="AC38" i="41" a="1"/>
  <c r="AC38" i="41" s="1"/>
  <c r="Z38" i="41" a="1"/>
  <c r="Z38" i="41" s="1"/>
  <c r="Y38" i="41"/>
  <c r="I38" i="41" s="1"/>
  <c r="V38" i="41"/>
  <c r="H38" i="41" s="1"/>
  <c r="BA37" i="41" a="1"/>
  <c r="BA37" i="41" s="1"/>
  <c r="AX37" i="41" a="1"/>
  <c r="AX37" i="41" s="1"/>
  <c r="AU37" i="41" a="1"/>
  <c r="AU37" i="41" s="1"/>
  <c r="AR37" i="41" a="1"/>
  <c r="AR37" i="41" s="1"/>
  <c r="AO37" i="41" a="1"/>
  <c r="AO37" i="41" s="1"/>
  <c r="AN37" i="41"/>
  <c r="N37" i="41" s="1"/>
  <c r="AI37" i="41" a="1"/>
  <c r="AI37" i="41" s="1"/>
  <c r="AF37" i="41" a="1"/>
  <c r="AF37" i="41" s="1"/>
  <c r="AC37" i="41" a="1"/>
  <c r="AC37" i="41" s="1"/>
  <c r="Z37" i="41" a="1"/>
  <c r="Z37" i="41" s="1"/>
  <c r="Y37" i="41"/>
  <c r="I37" i="41" s="1"/>
  <c r="V37" i="41"/>
  <c r="H37" i="41" s="1"/>
  <c r="BA36" i="41" a="1"/>
  <c r="BA36" i="41" s="1"/>
  <c r="AX36" i="41" a="1"/>
  <c r="AX36" i="41" s="1"/>
  <c r="AU36" i="41" a="1"/>
  <c r="AU36" i="41" s="1"/>
  <c r="AR36" i="41" a="1"/>
  <c r="AR36" i="41" s="1"/>
  <c r="AO36" i="41" a="1"/>
  <c r="AO36" i="41" s="1"/>
  <c r="AN36" i="41"/>
  <c r="N36" i="41" s="1"/>
  <c r="AI36" i="41" a="1"/>
  <c r="AI36" i="41" s="1"/>
  <c r="AF36" i="41" a="1"/>
  <c r="AF36" i="41" s="1"/>
  <c r="AC36" i="41" a="1"/>
  <c r="AC36" i="41" s="1"/>
  <c r="Z36" i="41" a="1"/>
  <c r="Z36" i="41" s="1"/>
  <c r="Y36" i="41"/>
  <c r="I36" i="41" s="1"/>
  <c r="V36" i="41"/>
  <c r="H36" i="41" s="1"/>
  <c r="BA35" i="41" a="1"/>
  <c r="BA35" i="41" s="1"/>
  <c r="AX35" i="41" a="1"/>
  <c r="AX35" i="41" s="1"/>
  <c r="AU35" i="41" a="1"/>
  <c r="AU35" i="41" s="1"/>
  <c r="AR35" i="41" a="1"/>
  <c r="AR35" i="41" s="1"/>
  <c r="AO35" i="41" a="1"/>
  <c r="AO35" i="41" s="1"/>
  <c r="AN35" i="41"/>
  <c r="N35" i="41" s="1"/>
  <c r="AI35" i="41" a="1"/>
  <c r="AI35" i="41" s="1"/>
  <c r="AF35" i="41" a="1"/>
  <c r="AF35" i="41" s="1"/>
  <c r="AC35" i="41" a="1"/>
  <c r="AC35" i="41" s="1"/>
  <c r="Z35" i="41" a="1"/>
  <c r="Z35" i="41" s="1"/>
  <c r="Y35" i="41"/>
  <c r="I35" i="41" s="1"/>
  <c r="V35" i="41"/>
  <c r="H35" i="41" s="1"/>
  <c r="BA34" i="41" a="1"/>
  <c r="BA34" i="41" s="1"/>
  <c r="AX34" i="41" a="1"/>
  <c r="AX34" i="41" s="1"/>
  <c r="AU34" i="41" a="1"/>
  <c r="AU34" i="41" s="1"/>
  <c r="AR34" i="41" a="1"/>
  <c r="AR34" i="41" s="1"/>
  <c r="AO34" i="41" a="1"/>
  <c r="AO34" i="41" s="1"/>
  <c r="AN34" i="41"/>
  <c r="N34" i="41" s="1"/>
  <c r="AI34" i="41" a="1"/>
  <c r="AI34" i="41" s="1"/>
  <c r="AF34" i="41" a="1"/>
  <c r="AF34" i="41" s="1"/>
  <c r="AC34" i="41" a="1"/>
  <c r="AC34" i="41" s="1"/>
  <c r="Z34" i="41" a="1"/>
  <c r="Z34" i="41" s="1"/>
  <c r="Y34" i="41"/>
  <c r="I34" i="41" s="1"/>
  <c r="V34" i="41"/>
  <c r="H34" i="41" s="1"/>
  <c r="BA33" i="41" a="1"/>
  <c r="BA33" i="41" s="1"/>
  <c r="AX33" i="41" a="1"/>
  <c r="AX33" i="41" s="1"/>
  <c r="AU33" i="41" a="1"/>
  <c r="AU33" i="41" s="1"/>
  <c r="AR33" i="41" a="1"/>
  <c r="AR33" i="41" s="1"/>
  <c r="AO33" i="41" a="1"/>
  <c r="AO33" i="41" s="1"/>
  <c r="AN33" i="41"/>
  <c r="N33" i="41" s="1"/>
  <c r="AI33" i="41" a="1"/>
  <c r="AI33" i="41" s="1"/>
  <c r="AF33" i="41" a="1"/>
  <c r="AF33" i="41" s="1"/>
  <c r="AC33" i="41" a="1"/>
  <c r="AC33" i="41" s="1"/>
  <c r="Z33" i="41" a="1"/>
  <c r="Z33" i="41" s="1"/>
  <c r="Y33" i="41"/>
  <c r="I33" i="41" s="1"/>
  <c r="V33" i="41"/>
  <c r="H33" i="41" s="1"/>
  <c r="BA32" i="41" a="1"/>
  <c r="BA32" i="41" s="1"/>
  <c r="AX32" i="41" a="1"/>
  <c r="AX32" i="41" s="1"/>
  <c r="AU32" i="41" a="1"/>
  <c r="AU32" i="41" s="1"/>
  <c r="AR32" i="41" a="1"/>
  <c r="AR32" i="41" s="1"/>
  <c r="AO32" i="41" a="1"/>
  <c r="AO32" i="41" s="1"/>
  <c r="AN32" i="41"/>
  <c r="N32" i="41" s="1"/>
  <c r="AI32" i="41" a="1"/>
  <c r="AI32" i="41" s="1"/>
  <c r="AF32" i="41" a="1"/>
  <c r="AF32" i="41" s="1"/>
  <c r="AC32" i="41" a="1"/>
  <c r="AC32" i="41" s="1"/>
  <c r="Z32" i="41" a="1"/>
  <c r="Z32" i="41" s="1"/>
  <c r="Y32" i="41"/>
  <c r="I32" i="41" s="1"/>
  <c r="V32" i="41"/>
  <c r="H32" i="41" s="1"/>
  <c r="BA31" i="41" a="1"/>
  <c r="BA31" i="41" s="1"/>
  <c r="AX31" i="41" a="1"/>
  <c r="AX31" i="41" s="1"/>
  <c r="AU31" i="41" a="1"/>
  <c r="AU31" i="41" s="1"/>
  <c r="AR31" i="41" a="1"/>
  <c r="AR31" i="41" s="1"/>
  <c r="AO31" i="41" a="1"/>
  <c r="AO31" i="41" s="1"/>
  <c r="AN31" i="41"/>
  <c r="N31" i="41" s="1"/>
  <c r="AI31" i="41" a="1"/>
  <c r="AI31" i="41" s="1"/>
  <c r="AF31" i="41" a="1"/>
  <c r="AF31" i="41" s="1"/>
  <c r="AC31" i="41" a="1"/>
  <c r="AC31" i="41" s="1"/>
  <c r="Z31" i="41" a="1"/>
  <c r="Z31" i="41" s="1"/>
  <c r="Y31" i="41"/>
  <c r="I31" i="41" s="1"/>
  <c r="V31" i="41"/>
  <c r="H31" i="41" s="1"/>
  <c r="BA25" i="41" a="1"/>
  <c r="BA25" i="41" s="1"/>
  <c r="BB25" i="41" s="1"/>
  <c r="AX25" i="41" a="1"/>
  <c r="AX25" i="41" s="1"/>
  <c r="AU25" i="41" a="1"/>
  <c r="AU25" i="41" s="1"/>
  <c r="AR25" i="41" a="1"/>
  <c r="AR25" i="41" s="1"/>
  <c r="AO25" i="41" a="1"/>
  <c r="AO25" i="41" s="1"/>
  <c r="AN25" i="41"/>
  <c r="N25" i="41" s="1"/>
  <c r="AI25" i="41" a="1"/>
  <c r="AI25" i="41" s="1"/>
  <c r="AF25" i="41" a="1"/>
  <c r="AF25" i="41" s="1"/>
  <c r="AC25" i="41" a="1"/>
  <c r="AC25" i="41" s="1"/>
  <c r="Z25" i="41" a="1"/>
  <c r="Z25" i="41" s="1"/>
  <c r="Y25" i="41"/>
  <c r="I25" i="41" s="1"/>
  <c r="V25" i="41"/>
  <c r="H25" i="41" s="1"/>
  <c r="BA30" i="41" a="1"/>
  <c r="BA30" i="41" s="1"/>
  <c r="BB30" i="41" s="1"/>
  <c r="AX30" i="41" a="1"/>
  <c r="AX30" i="41" s="1"/>
  <c r="AU30" i="41" a="1"/>
  <c r="AU30" i="41" s="1"/>
  <c r="AR30" i="41" a="1"/>
  <c r="AR30" i="41" s="1"/>
  <c r="AO30" i="41" a="1"/>
  <c r="AO30" i="41" s="1"/>
  <c r="AN30" i="41"/>
  <c r="N30" i="41" s="1"/>
  <c r="AI30" i="41" a="1"/>
  <c r="AI30" i="41" s="1"/>
  <c r="AF30" i="41" a="1"/>
  <c r="AF30" i="41" s="1"/>
  <c r="AC30" i="41" a="1"/>
  <c r="AC30" i="41" s="1"/>
  <c r="Z30" i="41" a="1"/>
  <c r="Z30" i="41" s="1"/>
  <c r="Y30" i="41"/>
  <c r="I30" i="41" s="1"/>
  <c r="V30" i="41"/>
  <c r="H30" i="41" s="1"/>
  <c r="BA29" i="41" a="1"/>
  <c r="BA29" i="41" s="1"/>
  <c r="BB29" i="41" s="1"/>
  <c r="AX29" i="41" a="1"/>
  <c r="AX29" i="41" s="1"/>
  <c r="AU29" i="41" a="1"/>
  <c r="AU29" i="41" s="1"/>
  <c r="AR29" i="41" a="1"/>
  <c r="AR29" i="41" s="1"/>
  <c r="AO29" i="41" a="1"/>
  <c r="AO29" i="41" s="1"/>
  <c r="AN29" i="41"/>
  <c r="N29" i="41" s="1"/>
  <c r="AI29" i="41" a="1"/>
  <c r="AI29" i="41" s="1"/>
  <c r="AF29" i="41" a="1"/>
  <c r="AF29" i="41" s="1"/>
  <c r="AC29" i="41" a="1"/>
  <c r="AC29" i="41" s="1"/>
  <c r="Z29" i="41" a="1"/>
  <c r="Z29" i="41" s="1"/>
  <c r="Y29" i="41"/>
  <c r="I29" i="41" s="1"/>
  <c r="V29" i="41"/>
  <c r="H29" i="41" s="1"/>
  <c r="BA24" i="41" a="1"/>
  <c r="BA24" i="41" s="1"/>
  <c r="AX24" i="41" a="1"/>
  <c r="AX24" i="41" s="1"/>
  <c r="AU24" i="41" a="1"/>
  <c r="AU24" i="41" s="1"/>
  <c r="AR24" i="41" a="1"/>
  <c r="AR24" i="41" s="1"/>
  <c r="AO24" i="41" a="1"/>
  <c r="AO24" i="41" s="1"/>
  <c r="AN24" i="41"/>
  <c r="N24" i="41" s="1"/>
  <c r="AI24" i="41" a="1"/>
  <c r="AI24" i="41" s="1"/>
  <c r="AF24" i="41" a="1"/>
  <c r="AF24" i="41" s="1"/>
  <c r="AC24" i="41" a="1"/>
  <c r="AC24" i="41" s="1"/>
  <c r="Z24" i="41" a="1"/>
  <c r="Z24" i="41" s="1"/>
  <c r="Y24" i="41"/>
  <c r="I24" i="41" s="1"/>
  <c r="V24" i="41"/>
  <c r="H24" i="41" s="1"/>
  <c r="BA28" i="41" a="1"/>
  <c r="BA28" i="41" s="1"/>
  <c r="BB28" i="41" s="1"/>
  <c r="AX28" i="41" a="1"/>
  <c r="AX28" i="41" s="1"/>
  <c r="AU28" i="41" a="1"/>
  <c r="AU28" i="41" s="1"/>
  <c r="AR28" i="41" a="1"/>
  <c r="AR28" i="41" s="1"/>
  <c r="AO28" i="41" a="1"/>
  <c r="AO28" i="41" s="1"/>
  <c r="AN28" i="41"/>
  <c r="N28" i="41" s="1"/>
  <c r="AI28" i="41" a="1"/>
  <c r="AI28" i="41" s="1"/>
  <c r="AF28" i="41" a="1"/>
  <c r="AF28" i="41" s="1"/>
  <c r="AC28" i="41" a="1"/>
  <c r="AC28" i="41" s="1"/>
  <c r="Z28" i="41" a="1"/>
  <c r="Z28" i="41" s="1"/>
  <c r="Y28" i="41"/>
  <c r="I28" i="41" s="1"/>
  <c r="V28" i="41"/>
  <c r="H28" i="41" s="1"/>
  <c r="BA27" i="41" a="1"/>
  <c r="BA27" i="41" s="1"/>
  <c r="BB27" i="41" s="1"/>
  <c r="AX27" i="41" a="1"/>
  <c r="AX27" i="41" s="1"/>
  <c r="AU27" i="41" a="1"/>
  <c r="AU27" i="41" s="1"/>
  <c r="AR27" i="41" a="1"/>
  <c r="AR27" i="41" s="1"/>
  <c r="AO27" i="41" a="1"/>
  <c r="AO27" i="41" s="1"/>
  <c r="AN27" i="41"/>
  <c r="N27" i="41" s="1"/>
  <c r="AI27" i="41" a="1"/>
  <c r="AI27" i="41" s="1"/>
  <c r="AF27" i="41" a="1"/>
  <c r="AF27" i="41" s="1"/>
  <c r="AC27" i="41" a="1"/>
  <c r="AC27" i="41" s="1"/>
  <c r="Z27" i="41" a="1"/>
  <c r="Z27" i="41" s="1"/>
  <c r="Y27" i="41"/>
  <c r="I27" i="41" s="1"/>
  <c r="V27" i="41"/>
  <c r="H27" i="41" s="1"/>
  <c r="BA21" i="41" a="1"/>
  <c r="BA21" i="41" s="1"/>
  <c r="BB21" i="41" s="1"/>
  <c r="AX21" i="41" a="1"/>
  <c r="AX21" i="41" s="1"/>
  <c r="AU21" i="41" a="1"/>
  <c r="AU21" i="41" s="1"/>
  <c r="AR21" i="41" a="1"/>
  <c r="AR21" i="41" s="1"/>
  <c r="AO21" i="41" a="1"/>
  <c r="AO21" i="41" s="1"/>
  <c r="AN21" i="41"/>
  <c r="N21" i="41" s="1"/>
  <c r="AI21" i="41" a="1"/>
  <c r="AI21" i="41" s="1"/>
  <c r="AF21" i="41" a="1"/>
  <c r="AF21" i="41" s="1"/>
  <c r="AC21" i="41" a="1"/>
  <c r="AC21" i="41" s="1"/>
  <c r="Z21" i="41" a="1"/>
  <c r="Z21" i="41" s="1"/>
  <c r="Y21" i="41"/>
  <c r="I21" i="41" s="1"/>
  <c r="V21" i="41"/>
  <c r="H21" i="41" s="1"/>
  <c r="BA20" i="41" a="1"/>
  <c r="BA20" i="41" s="1"/>
  <c r="BB20" i="41" s="1"/>
  <c r="AX20" i="41" a="1"/>
  <c r="AX20" i="41" s="1"/>
  <c r="AU20" i="41" a="1"/>
  <c r="AU20" i="41" s="1"/>
  <c r="AR20" i="41" a="1"/>
  <c r="AR20" i="41" s="1"/>
  <c r="AO20" i="41" a="1"/>
  <c r="AO20" i="41" s="1"/>
  <c r="AN20" i="41"/>
  <c r="N20" i="41" s="1"/>
  <c r="AI20" i="41" a="1"/>
  <c r="AI20" i="41" s="1"/>
  <c r="AF20" i="41" a="1"/>
  <c r="AF20" i="41" s="1"/>
  <c r="AC20" i="41" a="1"/>
  <c r="AC20" i="41" s="1"/>
  <c r="Z20" i="41" a="1"/>
  <c r="Z20" i="41" s="1"/>
  <c r="Y20" i="41"/>
  <c r="I20" i="41" s="1"/>
  <c r="V20" i="41"/>
  <c r="H20" i="41" s="1"/>
  <c r="BA26" i="41" a="1"/>
  <c r="BA26" i="41" s="1"/>
  <c r="BB26" i="41" s="1"/>
  <c r="AX26" i="41" a="1"/>
  <c r="AX26" i="41" s="1"/>
  <c r="AU26" i="41" a="1"/>
  <c r="AU26" i="41" s="1"/>
  <c r="AV26" i="41" s="1"/>
  <c r="AR26" i="41" a="1"/>
  <c r="AR26" i="41" s="1"/>
  <c r="AS26" i="41" s="1"/>
  <c r="AO26" i="41" a="1"/>
  <c r="AO26" i="41" s="1"/>
  <c r="AL26" i="41" a="1"/>
  <c r="AL26" i="41" s="1"/>
  <c r="AI26" i="41" a="1"/>
  <c r="AI26" i="41" s="1"/>
  <c r="AJ26" i="41" s="1"/>
  <c r="AF26" i="41" a="1"/>
  <c r="AF26" i="41" s="1"/>
  <c r="AC26" i="41" a="1"/>
  <c r="AC26" i="41" s="1"/>
  <c r="Z26" i="41" a="1"/>
  <c r="Z26" i="41" s="1"/>
  <c r="Y26" i="41"/>
  <c r="I26" i="41" s="1"/>
  <c r="V26" i="41"/>
  <c r="H26" i="41" s="1"/>
  <c r="BA23" i="41" a="1"/>
  <c r="BA23" i="41" s="1"/>
  <c r="BB23" i="41" s="1"/>
  <c r="AX23" i="41" a="1"/>
  <c r="AX23" i="41" s="1"/>
  <c r="AU23" i="41" a="1"/>
  <c r="AU23" i="41" s="1"/>
  <c r="AV23" i="41" s="1"/>
  <c r="AR23" i="41" a="1"/>
  <c r="AR23" i="41" s="1"/>
  <c r="AS23" i="41" s="1"/>
  <c r="AO23" i="41" a="1"/>
  <c r="AO23" i="41" s="1"/>
  <c r="AL23" i="41" a="1"/>
  <c r="AL23" i="41" s="1"/>
  <c r="AI23" i="41" a="1"/>
  <c r="AI23" i="41" s="1"/>
  <c r="AJ23" i="41" s="1"/>
  <c r="AF23" i="41" a="1"/>
  <c r="AF23" i="41" s="1"/>
  <c r="AC23" i="41" a="1"/>
  <c r="AC23" i="41" s="1"/>
  <c r="Z23" i="41" a="1"/>
  <c r="Z23" i="41" s="1"/>
  <c r="Y23" i="41"/>
  <c r="I23" i="41" s="1"/>
  <c r="V23" i="41"/>
  <c r="H23" i="41" s="1"/>
  <c r="BA15" i="41" a="1"/>
  <c r="BA15" i="41" s="1"/>
  <c r="AX15" i="41" a="1"/>
  <c r="AX15" i="41" s="1"/>
  <c r="AU15" i="41" a="1"/>
  <c r="AU15" i="41" s="1"/>
  <c r="AV15" i="41" s="1"/>
  <c r="AR15" i="41" a="1"/>
  <c r="AR15" i="41" s="1"/>
  <c r="AS15" i="41" s="1"/>
  <c r="AO15" i="41" a="1"/>
  <c r="AO15" i="41" s="1"/>
  <c r="AL15" i="41" a="1"/>
  <c r="AL15" i="41" s="1"/>
  <c r="AI15" i="41" a="1"/>
  <c r="AI15" i="41" s="1"/>
  <c r="AJ15" i="41" s="1"/>
  <c r="AF15" i="41" a="1"/>
  <c r="AF15" i="41" s="1"/>
  <c r="AC15" i="41" a="1"/>
  <c r="AC15" i="41" s="1"/>
  <c r="Z15" i="41" a="1"/>
  <c r="Z15" i="41" s="1"/>
  <c r="Y15" i="41"/>
  <c r="I15" i="41" s="1"/>
  <c r="V15" i="41"/>
  <c r="H15" i="41" s="1"/>
  <c r="BA14" i="41" a="1"/>
  <c r="BA14" i="41" s="1"/>
  <c r="AX14" i="41" a="1"/>
  <c r="AX14" i="41" s="1"/>
  <c r="AU14" i="41" a="1"/>
  <c r="AU14" i="41" s="1"/>
  <c r="AV14" i="41" s="1"/>
  <c r="AR14" i="41" a="1"/>
  <c r="AR14" i="41" s="1"/>
  <c r="AS14" i="41" s="1"/>
  <c r="AO14" i="41" a="1"/>
  <c r="AO14" i="41" s="1"/>
  <c r="AL14" i="41" a="1"/>
  <c r="AL14" i="41" s="1"/>
  <c r="AI14" i="41" a="1"/>
  <c r="AI14" i="41" s="1"/>
  <c r="AJ14" i="41" s="1"/>
  <c r="AH14" i="41"/>
  <c r="L14" i="41" s="1"/>
  <c r="AE14" i="41"/>
  <c r="K14" i="41" s="1"/>
  <c r="Z14" i="41" a="1"/>
  <c r="Z14" i="41" s="1"/>
  <c r="Y14" i="41"/>
  <c r="I14" i="41" s="1"/>
  <c r="V14" i="41"/>
  <c r="H14" i="41" s="1"/>
  <c r="BA12" i="41" a="1"/>
  <c r="BA12" i="41" s="1"/>
  <c r="AX12" i="41" a="1"/>
  <c r="AX12" i="41" s="1"/>
  <c r="AU12" i="41" a="1"/>
  <c r="AU12" i="41" s="1"/>
  <c r="AR12" i="41" a="1"/>
  <c r="AR12" i="41" s="1"/>
  <c r="AO12" i="41" a="1"/>
  <c r="AO12" i="41" s="1"/>
  <c r="AP12" i="41" s="1"/>
  <c r="AL12" i="41" a="1"/>
  <c r="AL12" i="41" s="1"/>
  <c r="AM12" i="41" s="1"/>
  <c r="V12" i="41"/>
  <c r="H12" i="41" s="1"/>
  <c r="BA13" i="41" a="1"/>
  <c r="BA13" i="41" s="1"/>
  <c r="BB13" i="41" s="1"/>
  <c r="AX13" i="41" a="1"/>
  <c r="AX13" i="41" s="1"/>
  <c r="AU13" i="41" a="1"/>
  <c r="AU13" i="41" s="1"/>
  <c r="AR13" i="41" a="1"/>
  <c r="AR13" i="41" s="1"/>
  <c r="AO13" i="41" a="1"/>
  <c r="AO13" i="41" s="1"/>
  <c r="AP13" i="41" s="1"/>
  <c r="AL13" i="41" a="1"/>
  <c r="AL13" i="41" s="1"/>
  <c r="AM13" i="41" s="1"/>
  <c r="V13" i="41"/>
  <c r="H13" i="41" s="1"/>
  <c r="BA11" i="41" a="1"/>
  <c r="BA11" i="41" s="1"/>
  <c r="AX11" i="41" a="1"/>
  <c r="AX11" i="41" s="1"/>
  <c r="AU11" i="41" a="1"/>
  <c r="AU11" i="41" s="1"/>
  <c r="AV11" i="41" s="1"/>
  <c r="AR11" i="41" a="1"/>
  <c r="AR11" i="41" s="1"/>
  <c r="AS11" i="41" s="1"/>
  <c r="AO11" i="41" a="1"/>
  <c r="AO11" i="41" s="1"/>
  <c r="AP11" i="41" s="1"/>
  <c r="AL11" i="41" a="1"/>
  <c r="AL11" i="41" s="1"/>
  <c r="AM11" i="41" s="1"/>
  <c r="Y11" i="41"/>
  <c r="I11" i="41" s="1"/>
  <c r="V11" i="41"/>
  <c r="H11" i="41" s="1"/>
  <c r="BA10" i="41" a="1"/>
  <c r="BA10" i="41" s="1"/>
  <c r="AX10" i="41" a="1"/>
  <c r="AX10" i="41" s="1"/>
  <c r="AU10" i="41" a="1"/>
  <c r="AU10" i="41" s="1"/>
  <c r="AR10" i="41" a="1"/>
  <c r="AR10" i="41" s="1"/>
  <c r="AO10" i="41" a="1"/>
  <c r="AO10" i="41" s="1"/>
  <c r="AL10" i="41" a="1"/>
  <c r="AL10" i="41" s="1"/>
  <c r="Y10" i="41"/>
  <c r="I10" i="41" s="1"/>
  <c r="V10" i="41"/>
  <c r="H10" i="41" s="1"/>
  <c r="BA18" i="41" a="1"/>
  <c r="BA18" i="41" s="1"/>
  <c r="BB18" i="41" s="1"/>
  <c r="AX18" i="41" a="1"/>
  <c r="AX18" i="41" s="1"/>
  <c r="AU18" i="41" a="1"/>
  <c r="AU18" i="41" s="1"/>
  <c r="AV18" i="41" s="1"/>
  <c r="AR18" i="41" a="1"/>
  <c r="AR18" i="41" s="1"/>
  <c r="AS18" i="41" s="1"/>
  <c r="AO18" i="41" a="1"/>
  <c r="AO18" i="41" s="1"/>
  <c r="AP18" i="41" s="1"/>
  <c r="AL18" i="41" a="1"/>
  <c r="AL18" i="41" s="1"/>
  <c r="AM18" i="41" s="1"/>
  <c r="AB18" i="41"/>
  <c r="J18" i="41" s="1"/>
  <c r="Y18" i="41"/>
  <c r="I18" i="41" s="1"/>
  <c r="V18" i="41"/>
  <c r="H18" i="41" s="1"/>
  <c r="BA17" i="41" a="1"/>
  <c r="BA17" i="41" s="1"/>
  <c r="BB17" i="41" s="1"/>
  <c r="AX17" i="41" a="1"/>
  <c r="AX17" i="41" s="1"/>
  <c r="AU17" i="41" a="1"/>
  <c r="AU17" i="41" s="1"/>
  <c r="AR17" i="41" a="1"/>
  <c r="AR17" i="41" s="1"/>
  <c r="AO17" i="41" a="1"/>
  <c r="AO17" i="41" s="1"/>
  <c r="AP17" i="41" s="1"/>
  <c r="AL17" i="41" a="1"/>
  <c r="AL17" i="41" s="1"/>
  <c r="AM17" i="41" s="1"/>
  <c r="AB17" i="41"/>
  <c r="J17" i="41" s="1"/>
  <c r="BA22" i="41" a="1"/>
  <c r="BA22" i="41" s="1"/>
  <c r="BB22" i="41" s="1"/>
  <c r="AX22" i="41" a="1"/>
  <c r="AX22" i="41" s="1"/>
  <c r="AU22" i="41" a="1"/>
  <c r="AU22" i="41" s="1"/>
  <c r="AV22" i="41" s="1"/>
  <c r="AR22" i="41" a="1"/>
  <c r="AR22" i="41" s="1"/>
  <c r="AS22" i="41" s="1"/>
  <c r="AO22" i="41" a="1"/>
  <c r="AO22" i="41" s="1"/>
  <c r="AP22" i="41" s="1"/>
  <c r="AL22" i="41" a="1"/>
  <c r="AL22" i="41" s="1"/>
  <c r="AM22" i="41" s="1"/>
  <c r="AB22" i="41"/>
  <c r="J22" i="41" s="1"/>
  <c r="BA19" i="41" a="1"/>
  <c r="BA19" i="41" s="1"/>
  <c r="BB19" i="41" s="1"/>
  <c r="AX19" i="41" a="1"/>
  <c r="AX19" i="41" s="1"/>
  <c r="AU19" i="41" a="1"/>
  <c r="AU19" i="41" s="1"/>
  <c r="AV19" i="41" s="1"/>
  <c r="AR19" i="41" a="1"/>
  <c r="AR19" i="41" s="1"/>
  <c r="AS19" i="41" s="1"/>
  <c r="AO19" i="41" a="1"/>
  <c r="AO19" i="41" s="1"/>
  <c r="AP19" i="41" s="1"/>
  <c r="AL19" i="41" a="1"/>
  <c r="AL19" i="41" s="1"/>
  <c r="AM19" i="41" s="1"/>
  <c r="AB19" i="41"/>
  <c r="J19" i="41" s="1"/>
  <c r="BA8" i="41" a="1"/>
  <c r="BA8" i="41" s="1"/>
  <c r="AX8" i="41" a="1"/>
  <c r="AX8" i="41" s="1"/>
  <c r="AU8" i="41" a="1"/>
  <c r="AU8" i="41" s="1"/>
  <c r="AR8" i="41" a="1"/>
  <c r="AR8" i="41" s="1"/>
  <c r="AO8" i="41" a="1"/>
  <c r="AO8" i="41" s="1"/>
  <c r="AL8" i="41" a="1"/>
  <c r="AL8" i="41" s="1"/>
  <c r="BA16" i="41" a="1"/>
  <c r="BA16" i="41" s="1"/>
  <c r="BB16" i="41" s="1"/>
  <c r="AX16" i="41" a="1"/>
  <c r="AX16" i="41" s="1"/>
  <c r="AU16" i="41" a="1"/>
  <c r="AU16" i="41" s="1"/>
  <c r="AV16" i="41" s="1"/>
  <c r="AR16" i="41" a="1"/>
  <c r="AR16" i="41" s="1"/>
  <c r="AS16" i="41" s="1"/>
  <c r="AO16" i="41" a="1"/>
  <c r="AO16" i="41" s="1"/>
  <c r="AL16" i="41" a="1"/>
  <c r="AL16" i="41" s="1"/>
  <c r="AB16" i="41"/>
  <c r="J16" i="41" s="1"/>
  <c r="BA9" i="41" a="1"/>
  <c r="BA9" i="41" s="1"/>
  <c r="BB9" i="41" s="1"/>
  <c r="AX9" i="41" a="1"/>
  <c r="AX9" i="41" s="1"/>
  <c r="AU9" i="41" a="1"/>
  <c r="AU9" i="41" s="1"/>
  <c r="AR9" i="41" a="1"/>
  <c r="AR9" i="41" s="1"/>
  <c r="AO9" i="41" a="1"/>
  <c r="AO9" i="41" s="1"/>
  <c r="AL9" i="41" a="1"/>
  <c r="AL9" i="41" s="1"/>
  <c r="BA7" i="41" a="1"/>
  <c r="BA7" i="41" s="1"/>
  <c r="AX7" i="41" a="1"/>
  <c r="AX7" i="41" s="1"/>
  <c r="AU7" i="41" a="1"/>
  <c r="AU7" i="41" s="1"/>
  <c r="AR7" i="41" a="1"/>
  <c r="AR7" i="41" s="1"/>
  <c r="AO7" i="41" a="1"/>
  <c r="AO7" i="41" s="1"/>
  <c r="AL7" i="41" a="1"/>
  <c r="AL7" i="41" s="1"/>
  <c r="BA6" i="41" a="1"/>
  <c r="BA6" i="41" s="1"/>
  <c r="AX6" i="41" a="1"/>
  <c r="AX6" i="41" s="1"/>
  <c r="AU6" i="41" a="1"/>
  <c r="AU6" i="41" s="1"/>
  <c r="AR6" i="41" a="1"/>
  <c r="AR6" i="41" s="1"/>
  <c r="AO6" i="41" a="1"/>
  <c r="AO6" i="41" s="1"/>
  <c r="AL6" i="41" a="1"/>
  <c r="AL6" i="41" s="1"/>
  <c r="AI6" i="41" a="1"/>
  <c r="AI6" i="41" s="1"/>
  <c r="AF6" i="41" a="1"/>
  <c r="AF6" i="41" s="1"/>
  <c r="AC6" i="41" a="1"/>
  <c r="AC6" i="41" s="1"/>
  <c r="Z6" i="41" a="1"/>
  <c r="Z6" i="41" s="1"/>
  <c r="BA5" i="41" a="1"/>
  <c r="BA5" i="41" s="1"/>
  <c r="AX5" i="41" a="1"/>
  <c r="AX5" i="41" s="1"/>
  <c r="AU5" i="41" a="1"/>
  <c r="AU5" i="41" s="1"/>
  <c r="AR5" i="41" a="1"/>
  <c r="AR5" i="41" s="1"/>
  <c r="AO5" i="41" a="1"/>
  <c r="AO5" i="41" s="1"/>
  <c r="AL5" i="41" a="1"/>
  <c r="AL5" i="41" s="1"/>
  <c r="BA4" i="41" a="1"/>
  <c r="BA4" i="41" s="1"/>
  <c r="AX4" i="41" a="1"/>
  <c r="AX4" i="41" s="1"/>
  <c r="AU4" i="41" a="1"/>
  <c r="AU4" i="41" s="1"/>
  <c r="AR4" i="41" a="1"/>
  <c r="AR4" i="41" s="1"/>
  <c r="AO4" i="41" a="1"/>
  <c r="AO4" i="41" s="1"/>
  <c r="AL4" i="41" a="1"/>
  <c r="AL4" i="41" s="1"/>
  <c r="AB4" i="41"/>
  <c r="J4" i="41" s="1"/>
  <c r="AX5" i="24" a="1"/>
  <c r="AX5" i="24" s="1"/>
  <c r="BA5" i="24" a="1"/>
  <c r="BA5" i="24" s="1"/>
  <c r="AX6" i="24" a="1"/>
  <c r="AX6" i="24" s="1"/>
  <c r="BA6" i="24" a="1"/>
  <c r="BA6" i="24" s="1"/>
  <c r="AX9" i="24" a="1"/>
  <c r="AX9" i="24" s="1"/>
  <c r="BA9" i="24" a="1"/>
  <c r="BA9" i="24" s="1"/>
  <c r="AX10" i="24" a="1"/>
  <c r="AX10" i="24" s="1"/>
  <c r="BA10" i="24" a="1"/>
  <c r="BA10" i="24" s="1"/>
  <c r="AX8" i="24" a="1"/>
  <c r="AX8" i="24" s="1"/>
  <c r="BA8" i="24" a="1"/>
  <c r="BA8" i="24" s="1"/>
  <c r="AX7" i="24" a="1"/>
  <c r="AX7" i="24" s="1"/>
  <c r="BA7" i="24" a="1"/>
  <c r="BA7" i="24" s="1"/>
  <c r="AX18" i="24" a="1"/>
  <c r="AX18" i="24" s="1"/>
  <c r="BA18" i="24" a="1"/>
  <c r="BA18" i="24" s="1"/>
  <c r="AX16" i="24" a="1"/>
  <c r="AX16" i="24" s="1"/>
  <c r="BA16" i="24" a="1"/>
  <c r="BA16" i="24" s="1"/>
  <c r="BB16" i="24" s="1"/>
  <c r="AX13" i="24" a="1"/>
  <c r="AX13" i="24" s="1"/>
  <c r="BA13" i="24" a="1"/>
  <c r="BA13" i="24" s="1"/>
  <c r="BB13" i="24" s="1"/>
  <c r="AX11" i="24" a="1"/>
  <c r="AX11" i="24" s="1"/>
  <c r="BA11" i="24" a="1"/>
  <c r="BA11" i="24" s="1"/>
  <c r="AX14" i="24" a="1"/>
  <c r="AX14" i="24" s="1"/>
  <c r="BA14" i="24" a="1"/>
  <c r="BA14" i="24" s="1"/>
  <c r="BB14" i="24" s="1"/>
  <c r="AX17" i="24" a="1"/>
  <c r="AX17" i="24" s="1"/>
  <c r="BA17" i="24" a="1"/>
  <c r="BA17" i="24" s="1"/>
  <c r="BB17" i="24" s="1"/>
  <c r="AX12" i="24" a="1"/>
  <c r="AX12" i="24" s="1"/>
  <c r="BA12" i="24" a="1"/>
  <c r="BA12" i="24" s="1"/>
  <c r="BB12" i="24" s="1"/>
  <c r="AX19" i="24" a="1"/>
  <c r="AX19" i="24" s="1"/>
  <c r="BA19" i="24" a="1"/>
  <c r="BA19" i="24" s="1"/>
  <c r="BB19" i="24" s="1"/>
  <c r="AX15" i="24" a="1"/>
  <c r="AX15" i="24" s="1"/>
  <c r="BA15" i="24" a="1"/>
  <c r="BA15" i="24" s="1"/>
  <c r="AX20" i="24" a="1"/>
  <c r="AX20" i="24" s="1"/>
  <c r="BA20" i="24" a="1"/>
  <c r="BA20" i="24" s="1"/>
  <c r="AX24" i="24" a="1"/>
  <c r="AX24" i="24" s="1"/>
  <c r="BA24" i="24" a="1"/>
  <c r="BA24" i="24" s="1"/>
  <c r="BB24" i="24" s="1"/>
  <c r="AX23" i="24" a="1"/>
  <c r="AX23" i="24" s="1"/>
  <c r="BA23" i="24" a="1"/>
  <c r="BA23" i="24" s="1"/>
  <c r="BB23" i="24" s="1"/>
  <c r="AX21" i="24" a="1"/>
  <c r="AX21" i="24" s="1"/>
  <c r="BA21" i="24" a="1"/>
  <c r="BA21" i="24" s="1"/>
  <c r="AX22" i="24" a="1"/>
  <c r="AX22" i="24" s="1"/>
  <c r="BA22" i="24" a="1"/>
  <c r="BA22" i="24" s="1"/>
  <c r="AX25" i="24" a="1"/>
  <c r="AX25" i="24" s="1"/>
  <c r="BA25" i="24" a="1"/>
  <c r="BA25" i="24" s="1"/>
  <c r="AX26" i="24" a="1"/>
  <c r="AX26" i="24" s="1"/>
  <c r="BA26" i="24" a="1"/>
  <c r="BA26" i="24" s="1"/>
  <c r="AX27" i="24" a="1"/>
  <c r="AX27" i="24" s="1"/>
  <c r="BA27" i="24" a="1"/>
  <c r="BA27" i="24" s="1"/>
  <c r="AX28" i="24" a="1"/>
  <c r="AX28" i="24" s="1"/>
  <c r="BA28" i="24" a="1"/>
  <c r="BA28" i="24" s="1"/>
  <c r="AX29" i="24" a="1"/>
  <c r="AX29" i="24" s="1"/>
  <c r="BA29" i="24" a="1"/>
  <c r="BA29" i="24" s="1"/>
  <c r="AX30" i="24" a="1"/>
  <c r="AX30" i="24" s="1"/>
  <c r="BA30" i="24" a="1"/>
  <c r="BA30" i="24" s="1"/>
  <c r="AX31" i="24" a="1"/>
  <c r="AX31" i="24" s="1"/>
  <c r="BA31" i="24" a="1"/>
  <c r="BA31" i="24" s="1"/>
  <c r="AX32" i="24" a="1"/>
  <c r="AX32" i="24" s="1"/>
  <c r="BA32" i="24" a="1"/>
  <c r="BA32" i="24" s="1"/>
  <c r="AX33" i="24" a="1"/>
  <c r="AX33" i="24" s="1"/>
  <c r="BA33" i="24" a="1"/>
  <c r="BA33" i="24" s="1"/>
  <c r="AX34" i="24" a="1"/>
  <c r="AX34" i="24" s="1"/>
  <c r="BA34" i="24" a="1"/>
  <c r="BA34" i="24" s="1"/>
  <c r="AX35" i="24" a="1"/>
  <c r="AX35" i="24" s="1"/>
  <c r="BA35" i="24" a="1"/>
  <c r="BA35" i="24" s="1"/>
  <c r="AX36" i="24" a="1"/>
  <c r="AX36" i="24" s="1"/>
  <c r="BA36" i="24" a="1"/>
  <c r="BA36" i="24" s="1"/>
  <c r="AX37" i="24" a="1"/>
  <c r="AX37" i="24" s="1"/>
  <c r="BA37" i="24" a="1"/>
  <c r="BA37" i="24" s="1"/>
  <c r="AX38" i="24" a="1"/>
  <c r="AX38" i="24" s="1"/>
  <c r="BA38" i="24" a="1"/>
  <c r="BA38" i="24" s="1"/>
  <c r="AX39" i="24" a="1"/>
  <c r="AX39" i="24" s="1"/>
  <c r="BA39" i="24" a="1"/>
  <c r="BA39" i="24" s="1"/>
  <c r="AX40" i="24" a="1"/>
  <c r="AX40" i="24" s="1"/>
  <c r="BA40" i="24" a="1"/>
  <c r="BA40" i="24" s="1"/>
  <c r="AX41" i="24" a="1"/>
  <c r="AX41" i="24" s="1"/>
  <c r="BA41" i="24" a="1"/>
  <c r="BA41" i="24" s="1"/>
  <c r="AX42" i="24" a="1"/>
  <c r="AX42" i="24" s="1"/>
  <c r="BA42" i="24" a="1"/>
  <c r="BA42" i="24" s="1"/>
  <c r="AX43" i="24" a="1"/>
  <c r="AX43" i="24" s="1"/>
  <c r="BA43" i="24" a="1"/>
  <c r="BA43" i="24" s="1"/>
  <c r="AX44" i="24" a="1"/>
  <c r="AX44" i="24" s="1"/>
  <c r="BA44" i="24" a="1"/>
  <c r="BA44" i="24" s="1"/>
  <c r="AX45" i="24" a="1"/>
  <c r="AX45" i="24" s="1"/>
  <c r="BA45" i="24" a="1"/>
  <c r="BA45" i="24" s="1"/>
  <c r="AX46" i="24" a="1"/>
  <c r="AX46" i="24" s="1"/>
  <c r="BA46" i="24" a="1"/>
  <c r="BA46" i="24" s="1"/>
  <c r="AX47" i="24" a="1"/>
  <c r="AX47" i="24" s="1"/>
  <c r="BA47" i="24" a="1"/>
  <c r="BA47" i="24" s="1"/>
  <c r="AX48" i="24" a="1"/>
  <c r="AX48" i="24" s="1"/>
  <c r="BA48" i="24" a="1"/>
  <c r="BA48" i="24" s="1"/>
  <c r="AX49" i="24" a="1"/>
  <c r="AX49" i="24" s="1"/>
  <c r="BA49" i="24" a="1"/>
  <c r="BA49" i="24" s="1"/>
  <c r="AX50" i="24" a="1"/>
  <c r="AX50" i="24" s="1"/>
  <c r="BA50" i="24" a="1"/>
  <c r="BA50" i="24" s="1"/>
  <c r="AX51" i="24" a="1"/>
  <c r="AX51" i="24" s="1"/>
  <c r="BA51" i="24" a="1"/>
  <c r="BA51" i="24" s="1"/>
  <c r="AX52" i="24" a="1"/>
  <c r="AX52" i="24" s="1"/>
  <c r="BA52" i="24" a="1"/>
  <c r="BA52" i="24" s="1"/>
  <c r="AX53" i="24" a="1"/>
  <c r="AX53" i="24" s="1"/>
  <c r="BA53" i="24" a="1"/>
  <c r="BA53" i="24" s="1"/>
  <c r="AX54" i="24" a="1"/>
  <c r="AX54" i="24" s="1"/>
  <c r="BA54" i="24" a="1"/>
  <c r="BA54" i="24" s="1"/>
  <c r="AX55" i="24" a="1"/>
  <c r="AX55" i="24" s="1"/>
  <c r="BA55" i="24" a="1"/>
  <c r="BA55" i="24" s="1"/>
  <c r="AX56" i="24" a="1"/>
  <c r="AX56" i="24" s="1"/>
  <c r="BA56" i="24" a="1"/>
  <c r="BA56" i="24" s="1"/>
  <c r="AX57" i="24" a="1"/>
  <c r="AX57" i="24" s="1"/>
  <c r="BA57" i="24" a="1"/>
  <c r="BA57" i="24" s="1"/>
  <c r="AX58" i="24" a="1"/>
  <c r="AX58" i="24" s="1"/>
  <c r="BA58" i="24" a="1"/>
  <c r="BA58" i="24" s="1"/>
  <c r="AX59" i="24" a="1"/>
  <c r="AX59" i="24" s="1"/>
  <c r="BA59" i="24" a="1"/>
  <c r="BA59" i="24" s="1"/>
  <c r="AX60" i="24" a="1"/>
  <c r="AX60" i="24" s="1"/>
  <c r="BA60" i="24" a="1"/>
  <c r="BA60" i="24" s="1"/>
  <c r="BA4" i="24" a="1"/>
  <c r="BA4" i="24" s="1"/>
  <c r="BB4" i="24" s="1"/>
  <c r="AX4" i="24" a="1"/>
  <c r="AX4" i="24" s="1"/>
  <c r="AY4" i="24" s="1"/>
  <c r="AR5" i="24" a="1"/>
  <c r="AR5" i="24" s="1"/>
  <c r="AU5" i="24" a="1"/>
  <c r="AU5" i="24" s="1"/>
  <c r="AR6" i="24" a="1"/>
  <c r="AR6" i="24" s="1"/>
  <c r="AU6" i="24" a="1"/>
  <c r="AU6" i="24" s="1"/>
  <c r="AR9" i="24" a="1"/>
  <c r="AR9" i="24" s="1"/>
  <c r="AU9" i="24" a="1"/>
  <c r="AU9" i="24" s="1"/>
  <c r="AR10" i="24" a="1"/>
  <c r="AR10" i="24" s="1"/>
  <c r="AU10" i="24" a="1"/>
  <c r="AU10" i="24" s="1"/>
  <c r="AR8" i="24" a="1"/>
  <c r="AR8" i="24" s="1"/>
  <c r="AU8" i="24" a="1"/>
  <c r="AU8" i="24" s="1"/>
  <c r="AR7" i="24" a="1"/>
  <c r="AR7" i="24" s="1"/>
  <c r="AU7" i="24" a="1"/>
  <c r="AU7" i="24" s="1"/>
  <c r="AR18" i="24" a="1"/>
  <c r="AR18" i="24" s="1"/>
  <c r="AS18" i="24" s="1"/>
  <c r="AU18" i="24" a="1"/>
  <c r="AU18" i="24" s="1"/>
  <c r="AV18" i="24" s="1"/>
  <c r="AR16" i="24" a="1"/>
  <c r="AR16" i="24" s="1"/>
  <c r="AS16" i="24" s="1"/>
  <c r="AU16" i="24" a="1"/>
  <c r="AU16" i="24" s="1"/>
  <c r="AV16" i="24" s="1"/>
  <c r="AR13" i="24" a="1"/>
  <c r="AR13" i="24" s="1"/>
  <c r="AU13" i="24" a="1"/>
  <c r="AU13" i="24" s="1"/>
  <c r="AR11" i="24" a="1"/>
  <c r="AR11" i="24" s="1"/>
  <c r="AU11" i="24" a="1"/>
  <c r="AU11" i="24" s="1"/>
  <c r="AR14" i="24" a="1"/>
  <c r="AR14" i="24" s="1"/>
  <c r="AU14" i="24" a="1"/>
  <c r="AU14" i="24" s="1"/>
  <c r="AR17" i="24" a="1"/>
  <c r="AR17" i="24" s="1"/>
  <c r="AS17" i="24" s="1"/>
  <c r="AU17" i="24" a="1"/>
  <c r="AU17" i="24" s="1"/>
  <c r="AV17" i="24" s="1"/>
  <c r="AR12" i="24" a="1"/>
  <c r="AR12" i="24" s="1"/>
  <c r="AU12" i="24" a="1"/>
  <c r="AU12" i="24" s="1"/>
  <c r="AR19" i="24" a="1"/>
  <c r="AR19" i="24" s="1"/>
  <c r="AU19" i="24" a="1"/>
  <c r="AU19" i="24" s="1"/>
  <c r="AR15" i="24" a="1"/>
  <c r="AR15" i="24" s="1"/>
  <c r="AU15" i="24" a="1"/>
  <c r="AU15" i="24" s="1"/>
  <c r="AR20" i="24" a="1"/>
  <c r="AR20" i="24" s="1"/>
  <c r="AS20" i="24" s="1"/>
  <c r="AU20" i="24" a="1"/>
  <c r="AU20" i="24" s="1"/>
  <c r="AV20" i="24" s="1"/>
  <c r="AR24" i="24" a="1"/>
  <c r="AR24" i="24" s="1"/>
  <c r="AS24" i="24" s="1"/>
  <c r="AU24" i="24" a="1"/>
  <c r="AU24" i="24" s="1"/>
  <c r="AV24" i="24" s="1"/>
  <c r="AR23" i="24" a="1"/>
  <c r="AR23" i="24" s="1"/>
  <c r="AU23" i="24" a="1"/>
  <c r="AU23" i="24" s="1"/>
  <c r="AR21" i="24" a="1"/>
  <c r="AR21" i="24" s="1"/>
  <c r="AS21" i="24" s="1"/>
  <c r="AU21" i="24" a="1"/>
  <c r="AU21" i="24" s="1"/>
  <c r="AR22" i="24" a="1"/>
  <c r="AR22" i="24" s="1"/>
  <c r="AS22" i="24" s="1"/>
  <c r="AU22" i="24" a="1"/>
  <c r="AU22" i="24" s="1"/>
  <c r="AR25" i="24" a="1"/>
  <c r="AR25" i="24" s="1"/>
  <c r="AS25" i="24" s="1"/>
  <c r="AU25" i="24" a="1"/>
  <c r="AU25" i="24" s="1"/>
  <c r="AR26" i="24" a="1"/>
  <c r="AR26" i="24" s="1"/>
  <c r="AS26" i="24" s="1"/>
  <c r="AU26" i="24" a="1"/>
  <c r="AU26" i="24" s="1"/>
  <c r="AR27" i="24" a="1"/>
  <c r="AR27" i="24" s="1"/>
  <c r="AS27" i="24" s="1"/>
  <c r="AU27" i="24" a="1"/>
  <c r="AU27" i="24" s="1"/>
  <c r="AR28" i="24" a="1"/>
  <c r="AR28" i="24" s="1"/>
  <c r="AS28" i="24" s="1"/>
  <c r="AU28" i="24" a="1"/>
  <c r="AU28" i="24" s="1"/>
  <c r="AR29" i="24" a="1"/>
  <c r="AR29" i="24" s="1"/>
  <c r="AS29" i="24" s="1"/>
  <c r="AU29" i="24" a="1"/>
  <c r="AU29" i="24" s="1"/>
  <c r="AR30" i="24" a="1"/>
  <c r="AR30" i="24" s="1"/>
  <c r="AS30" i="24" s="1"/>
  <c r="AU30" i="24" a="1"/>
  <c r="AU30" i="24" s="1"/>
  <c r="AR31" i="24" a="1"/>
  <c r="AR31" i="24" s="1"/>
  <c r="AS31" i="24" s="1"/>
  <c r="AU31" i="24" a="1"/>
  <c r="AU31" i="24" s="1"/>
  <c r="AR32" i="24" a="1"/>
  <c r="AR32" i="24" s="1"/>
  <c r="AS32" i="24" s="1"/>
  <c r="AU32" i="24" a="1"/>
  <c r="AU32" i="24" s="1"/>
  <c r="AR33" i="24" a="1"/>
  <c r="AR33" i="24" s="1"/>
  <c r="AS33" i="24" s="1"/>
  <c r="AU33" i="24" a="1"/>
  <c r="AU33" i="24" s="1"/>
  <c r="AR34" i="24" a="1"/>
  <c r="AR34" i="24" s="1"/>
  <c r="AS34" i="24" s="1"/>
  <c r="AU34" i="24" a="1"/>
  <c r="AU34" i="24" s="1"/>
  <c r="AR35" i="24" a="1"/>
  <c r="AR35" i="24" s="1"/>
  <c r="AS35" i="24" s="1"/>
  <c r="AU35" i="24" a="1"/>
  <c r="AU35" i="24" s="1"/>
  <c r="AR36" i="24" a="1"/>
  <c r="AR36" i="24" s="1"/>
  <c r="AS36" i="24" s="1"/>
  <c r="AU36" i="24" a="1"/>
  <c r="AU36" i="24" s="1"/>
  <c r="AR37" i="24" a="1"/>
  <c r="AR37" i="24" s="1"/>
  <c r="AS37" i="24" s="1"/>
  <c r="AU37" i="24" a="1"/>
  <c r="AU37" i="24" s="1"/>
  <c r="AR38" i="24" a="1"/>
  <c r="AR38" i="24" s="1"/>
  <c r="AS38" i="24" s="1"/>
  <c r="AU38" i="24" a="1"/>
  <c r="AU38" i="24" s="1"/>
  <c r="AR39" i="24" a="1"/>
  <c r="AR39" i="24" s="1"/>
  <c r="AS39" i="24" s="1"/>
  <c r="AU39" i="24" a="1"/>
  <c r="AU39" i="24" s="1"/>
  <c r="AR40" i="24" a="1"/>
  <c r="AR40" i="24" s="1"/>
  <c r="AS40" i="24" s="1"/>
  <c r="AU40" i="24" a="1"/>
  <c r="AU40" i="24" s="1"/>
  <c r="AR41" i="24" a="1"/>
  <c r="AR41" i="24" s="1"/>
  <c r="AS41" i="24" s="1"/>
  <c r="AU41" i="24" a="1"/>
  <c r="AU41" i="24" s="1"/>
  <c r="AR42" i="24" a="1"/>
  <c r="AR42" i="24" s="1"/>
  <c r="AS42" i="24" s="1"/>
  <c r="AU42" i="24" a="1"/>
  <c r="AU42" i="24" s="1"/>
  <c r="AR43" i="24" a="1"/>
  <c r="AR43" i="24" s="1"/>
  <c r="AS43" i="24" s="1"/>
  <c r="AU43" i="24" a="1"/>
  <c r="AU43" i="24" s="1"/>
  <c r="AR44" i="24" a="1"/>
  <c r="AR44" i="24" s="1"/>
  <c r="AS44" i="24" s="1"/>
  <c r="AU44" i="24" a="1"/>
  <c r="AU44" i="24" s="1"/>
  <c r="AR45" i="24" a="1"/>
  <c r="AR45" i="24" s="1"/>
  <c r="AS45" i="24" s="1"/>
  <c r="AU45" i="24" a="1"/>
  <c r="AU45" i="24" s="1"/>
  <c r="AR46" i="24" a="1"/>
  <c r="AR46" i="24" s="1"/>
  <c r="AS46" i="24" s="1"/>
  <c r="AU46" i="24" a="1"/>
  <c r="AU46" i="24" s="1"/>
  <c r="AR47" i="24" a="1"/>
  <c r="AR47" i="24" s="1"/>
  <c r="AS47" i="24" s="1"/>
  <c r="AU47" i="24" a="1"/>
  <c r="AU47" i="24" s="1"/>
  <c r="AR48" i="24" a="1"/>
  <c r="AR48" i="24" s="1"/>
  <c r="AS48" i="24" s="1"/>
  <c r="AU48" i="24" a="1"/>
  <c r="AU48" i="24" s="1"/>
  <c r="AR49" i="24" a="1"/>
  <c r="AR49" i="24" s="1"/>
  <c r="AS49" i="24" s="1"/>
  <c r="AU49" i="24" a="1"/>
  <c r="AU49" i="24" s="1"/>
  <c r="AR50" i="24" a="1"/>
  <c r="AR50" i="24" s="1"/>
  <c r="AS50" i="24" s="1"/>
  <c r="AU50" i="24" a="1"/>
  <c r="AU50" i="24" s="1"/>
  <c r="AR51" i="24" a="1"/>
  <c r="AR51" i="24" s="1"/>
  <c r="AS51" i="24" s="1"/>
  <c r="AU51" i="24" a="1"/>
  <c r="AU51" i="24" s="1"/>
  <c r="AR52" i="24" a="1"/>
  <c r="AR52" i="24" s="1"/>
  <c r="AS52" i="24" s="1"/>
  <c r="AU52" i="24" a="1"/>
  <c r="AU52" i="24" s="1"/>
  <c r="AR53" i="24" a="1"/>
  <c r="AR53" i="24" s="1"/>
  <c r="AS53" i="24" s="1"/>
  <c r="AU53" i="24" a="1"/>
  <c r="AU53" i="24" s="1"/>
  <c r="AR54" i="24" a="1"/>
  <c r="AR54" i="24" s="1"/>
  <c r="AS54" i="24" s="1"/>
  <c r="AU54" i="24" a="1"/>
  <c r="AU54" i="24" s="1"/>
  <c r="AR55" i="24" a="1"/>
  <c r="AR55" i="24" s="1"/>
  <c r="AS55" i="24" s="1"/>
  <c r="AU55" i="24" a="1"/>
  <c r="AU55" i="24" s="1"/>
  <c r="AR56" i="24" a="1"/>
  <c r="AR56" i="24" s="1"/>
  <c r="AS56" i="24" s="1"/>
  <c r="AU56" i="24" a="1"/>
  <c r="AU56" i="24" s="1"/>
  <c r="AR57" i="24" a="1"/>
  <c r="AR57" i="24" s="1"/>
  <c r="AS57" i="24" s="1"/>
  <c r="AU57" i="24" a="1"/>
  <c r="AU57" i="24" s="1"/>
  <c r="AR58" i="24" a="1"/>
  <c r="AR58" i="24" s="1"/>
  <c r="AS58" i="24" s="1"/>
  <c r="AU58" i="24" a="1"/>
  <c r="AU58" i="24" s="1"/>
  <c r="AR59" i="24" a="1"/>
  <c r="AR59" i="24" s="1"/>
  <c r="AS59" i="24" s="1"/>
  <c r="AU59" i="24" a="1"/>
  <c r="AU59" i="24" s="1"/>
  <c r="AR60" i="24" a="1"/>
  <c r="AR60" i="24" s="1"/>
  <c r="AS60" i="24" s="1"/>
  <c r="AU60" i="24" a="1"/>
  <c r="AU60" i="24" s="1"/>
  <c r="AU4" i="24" a="1"/>
  <c r="AU4" i="24" s="1"/>
  <c r="AR4" i="24" a="1"/>
  <c r="AR4" i="24" s="1"/>
  <c r="AL5" i="24" a="1"/>
  <c r="AL5" i="24" s="1"/>
  <c r="AO5" i="24" a="1"/>
  <c r="AO5" i="24" s="1"/>
  <c r="AL6" i="24" a="1"/>
  <c r="AL6" i="24" s="1"/>
  <c r="AO6" i="24" a="1"/>
  <c r="AO6" i="24" s="1"/>
  <c r="AL9" i="24" a="1"/>
  <c r="AL9" i="24" s="1"/>
  <c r="AO9" i="24" a="1"/>
  <c r="AO9" i="24" s="1"/>
  <c r="AL10" i="24" a="1"/>
  <c r="AL10" i="24" s="1"/>
  <c r="AM10" i="24" s="1"/>
  <c r="AO10" i="24" a="1"/>
  <c r="AO10" i="24" s="1"/>
  <c r="AL8" i="24" a="1"/>
  <c r="AL8" i="24" s="1"/>
  <c r="AO8" i="24" a="1"/>
  <c r="AO8" i="24" s="1"/>
  <c r="AL7" i="24" a="1"/>
  <c r="AL7" i="24" s="1"/>
  <c r="AO7" i="24" a="1"/>
  <c r="AO7" i="24" s="1"/>
  <c r="AL18" i="24" a="1"/>
  <c r="AL18" i="24" s="1"/>
  <c r="AM18" i="24" s="1"/>
  <c r="AO18" i="24" a="1"/>
  <c r="AO18" i="24" s="1"/>
  <c r="AL16" i="24" a="1"/>
  <c r="AL16" i="24" s="1"/>
  <c r="AM16" i="24" s="1"/>
  <c r="AO16" i="24" a="1"/>
  <c r="AO16" i="24" s="1"/>
  <c r="AL13" i="24" a="1"/>
  <c r="AL13" i="24" s="1"/>
  <c r="AO13" i="24" a="1"/>
  <c r="AO13" i="24" s="1"/>
  <c r="AL11" i="24" a="1"/>
  <c r="AL11" i="24" s="1"/>
  <c r="AO11" i="24" a="1"/>
  <c r="AO11" i="24" s="1"/>
  <c r="AL14" i="24" a="1"/>
  <c r="AL14" i="24" s="1"/>
  <c r="AM14" i="24" s="1"/>
  <c r="AO14" i="24" a="1"/>
  <c r="AO14" i="24" s="1"/>
  <c r="AL17" i="24" a="1"/>
  <c r="AL17" i="24" s="1"/>
  <c r="AM17" i="24" s="1"/>
  <c r="AO17" i="24" a="1"/>
  <c r="AO17" i="24" s="1"/>
  <c r="AL12" i="24" a="1"/>
  <c r="AL12" i="24" s="1"/>
  <c r="AO12" i="24" a="1"/>
  <c r="AO12" i="24" s="1"/>
  <c r="AL19" i="24" a="1"/>
  <c r="AL19" i="24" s="1"/>
  <c r="AO19" i="24" a="1"/>
  <c r="AO19" i="24" s="1"/>
  <c r="AL15" i="24" a="1"/>
  <c r="AL15" i="24" s="1"/>
  <c r="AO15" i="24" a="1"/>
  <c r="AO15" i="24" s="1"/>
  <c r="AL20" i="24" a="1"/>
  <c r="AL20" i="24" s="1"/>
  <c r="AO20" i="24" a="1"/>
  <c r="AO20" i="24" s="1"/>
  <c r="AL24" i="24" a="1"/>
  <c r="AL24" i="24" s="1"/>
  <c r="AO24" i="24" a="1"/>
  <c r="AO24" i="24" s="1"/>
  <c r="AN23" i="24"/>
  <c r="AO23" i="24" a="1"/>
  <c r="AO23" i="24" s="1"/>
  <c r="AN21" i="24"/>
  <c r="AO21" i="24" a="1"/>
  <c r="AO21" i="24" s="1"/>
  <c r="AN22" i="24"/>
  <c r="AO22" i="24" a="1"/>
  <c r="AO22" i="24" s="1"/>
  <c r="AN25" i="24"/>
  <c r="AO25" i="24" a="1"/>
  <c r="AO25" i="24" s="1"/>
  <c r="AN26" i="24"/>
  <c r="AO26" i="24" a="1"/>
  <c r="AO26" i="24" s="1"/>
  <c r="AN27" i="24"/>
  <c r="AO27" i="24" a="1"/>
  <c r="AO27" i="24" s="1"/>
  <c r="AN28" i="24"/>
  <c r="AO28" i="24" a="1"/>
  <c r="AO28" i="24" s="1"/>
  <c r="AN29" i="24"/>
  <c r="AO29" i="24" a="1"/>
  <c r="AO29" i="24" s="1"/>
  <c r="AN30" i="24"/>
  <c r="AO30" i="24" a="1"/>
  <c r="AO30" i="24" s="1"/>
  <c r="AN31" i="24"/>
  <c r="AO31" i="24" a="1"/>
  <c r="AO31" i="24" s="1"/>
  <c r="AN32" i="24"/>
  <c r="AO32" i="24" a="1"/>
  <c r="AO32" i="24" s="1"/>
  <c r="AN33" i="24"/>
  <c r="AO33" i="24" a="1"/>
  <c r="AO33" i="24" s="1"/>
  <c r="AN34" i="24"/>
  <c r="AO34" i="24" a="1"/>
  <c r="AO34" i="24" s="1"/>
  <c r="AN35" i="24"/>
  <c r="AO35" i="24" a="1"/>
  <c r="AO35" i="24" s="1"/>
  <c r="AN36" i="24"/>
  <c r="AO36" i="24" a="1"/>
  <c r="AO36" i="24" s="1"/>
  <c r="AN37" i="24"/>
  <c r="AO37" i="24" a="1"/>
  <c r="AO37" i="24" s="1"/>
  <c r="AN38" i="24"/>
  <c r="AO38" i="24" a="1"/>
  <c r="AO38" i="24" s="1"/>
  <c r="AN39" i="24"/>
  <c r="AO39" i="24" a="1"/>
  <c r="AO39" i="24" s="1"/>
  <c r="AN40" i="24"/>
  <c r="AO40" i="24" a="1"/>
  <c r="AO40" i="24" s="1"/>
  <c r="AN41" i="24"/>
  <c r="AO41" i="24" a="1"/>
  <c r="AO41" i="24" s="1"/>
  <c r="AN42" i="24"/>
  <c r="AO42" i="24" a="1"/>
  <c r="AO42" i="24" s="1"/>
  <c r="AN43" i="24"/>
  <c r="AO43" i="24" a="1"/>
  <c r="AO43" i="24" s="1"/>
  <c r="AN44" i="24"/>
  <c r="AO44" i="24" a="1"/>
  <c r="AO44" i="24" s="1"/>
  <c r="AN45" i="24"/>
  <c r="AO45" i="24" a="1"/>
  <c r="AO45" i="24" s="1"/>
  <c r="AN46" i="24"/>
  <c r="AO46" i="24" a="1"/>
  <c r="AO46" i="24" s="1"/>
  <c r="AN47" i="24"/>
  <c r="AO47" i="24" a="1"/>
  <c r="AO47" i="24" s="1"/>
  <c r="AN48" i="24"/>
  <c r="AO48" i="24" a="1"/>
  <c r="AO48" i="24" s="1"/>
  <c r="AN49" i="24"/>
  <c r="AO49" i="24" a="1"/>
  <c r="AO49" i="24" s="1"/>
  <c r="AN50" i="24"/>
  <c r="AO50" i="24" a="1"/>
  <c r="AO50" i="24" s="1"/>
  <c r="AN51" i="24"/>
  <c r="AO51" i="24" a="1"/>
  <c r="AO51" i="24" s="1"/>
  <c r="AN52" i="24"/>
  <c r="AO52" i="24" a="1"/>
  <c r="AO52" i="24" s="1"/>
  <c r="AN53" i="24"/>
  <c r="AO53" i="24" a="1"/>
  <c r="AO53" i="24" s="1"/>
  <c r="AN54" i="24"/>
  <c r="AO54" i="24" a="1"/>
  <c r="AO54" i="24" s="1"/>
  <c r="AN55" i="24"/>
  <c r="AO55" i="24" a="1"/>
  <c r="AO55" i="24" s="1"/>
  <c r="AN56" i="24"/>
  <c r="AO56" i="24" a="1"/>
  <c r="AO56" i="24" s="1"/>
  <c r="AN57" i="24"/>
  <c r="AO57" i="24" a="1"/>
  <c r="AO57" i="24" s="1"/>
  <c r="AN58" i="24"/>
  <c r="AO58" i="24" a="1"/>
  <c r="AO58" i="24" s="1"/>
  <c r="AN59" i="24"/>
  <c r="AO59" i="24" a="1"/>
  <c r="AO59" i="24" s="1"/>
  <c r="AN60" i="24"/>
  <c r="AO60" i="24" a="1"/>
  <c r="AO60" i="24" s="1"/>
  <c r="AO4" i="24" a="1"/>
  <c r="AO4" i="24" s="1"/>
  <c r="AL4" i="24" a="1"/>
  <c r="AL4" i="24" s="1"/>
  <c r="AF19" i="24" a="1"/>
  <c r="AF19" i="24" s="1"/>
  <c r="AG19" i="24" s="1"/>
  <c r="AI19" i="24" a="1"/>
  <c r="AI19" i="24" s="1"/>
  <c r="AF15" i="24" a="1"/>
  <c r="AF15" i="24" s="1"/>
  <c r="AI15" i="24" a="1"/>
  <c r="AI15" i="24" s="1"/>
  <c r="AF20" i="24" a="1"/>
  <c r="AF20" i="24" s="1"/>
  <c r="AI20" i="24" a="1"/>
  <c r="AI20" i="24" s="1"/>
  <c r="AF24" i="24" a="1"/>
  <c r="AF24" i="24" s="1"/>
  <c r="AI24" i="24" a="1"/>
  <c r="AI24" i="24" s="1"/>
  <c r="AF23" i="24" a="1"/>
  <c r="AF23" i="24" s="1"/>
  <c r="AI23" i="24" a="1"/>
  <c r="AI23" i="24" s="1"/>
  <c r="AF21" i="24" a="1"/>
  <c r="AF21" i="24" s="1"/>
  <c r="AI21" i="24" a="1"/>
  <c r="AI21" i="24" s="1"/>
  <c r="AF22" i="24" a="1"/>
  <c r="AF22" i="24" s="1"/>
  <c r="AI22" i="24" a="1"/>
  <c r="AI22" i="24" s="1"/>
  <c r="AF25" i="24" a="1"/>
  <c r="AF25" i="24" s="1"/>
  <c r="AI25" i="24" a="1"/>
  <c r="AI25" i="24" s="1"/>
  <c r="AF26" i="24" a="1"/>
  <c r="AF26" i="24" s="1"/>
  <c r="AI26" i="24" a="1"/>
  <c r="AI26" i="24" s="1"/>
  <c r="AF27" i="24" a="1"/>
  <c r="AF27" i="24" s="1"/>
  <c r="AI27" i="24" a="1"/>
  <c r="AI27" i="24" s="1"/>
  <c r="AF28" i="24" a="1"/>
  <c r="AF28" i="24" s="1"/>
  <c r="AI28" i="24" a="1"/>
  <c r="AI28" i="24" s="1"/>
  <c r="AF29" i="24" a="1"/>
  <c r="AF29" i="24" s="1"/>
  <c r="AI29" i="24" a="1"/>
  <c r="AI29" i="24" s="1"/>
  <c r="AF30" i="24" a="1"/>
  <c r="AF30" i="24" s="1"/>
  <c r="AI30" i="24" a="1"/>
  <c r="AI30" i="24" s="1"/>
  <c r="AF31" i="24" a="1"/>
  <c r="AF31" i="24" s="1"/>
  <c r="AI31" i="24" a="1"/>
  <c r="AI31" i="24" s="1"/>
  <c r="AF32" i="24" a="1"/>
  <c r="AF32" i="24" s="1"/>
  <c r="AI32" i="24" a="1"/>
  <c r="AI32" i="24" s="1"/>
  <c r="AF33" i="24" a="1"/>
  <c r="AF33" i="24" s="1"/>
  <c r="AI33" i="24" a="1"/>
  <c r="AI33" i="24" s="1"/>
  <c r="AF34" i="24" a="1"/>
  <c r="AF34" i="24" s="1"/>
  <c r="AI34" i="24" a="1"/>
  <c r="AI34" i="24" s="1"/>
  <c r="AF35" i="24" a="1"/>
  <c r="AF35" i="24" s="1"/>
  <c r="AI35" i="24" a="1"/>
  <c r="AI35" i="24" s="1"/>
  <c r="AF36" i="24" a="1"/>
  <c r="AF36" i="24" s="1"/>
  <c r="AI36" i="24" a="1"/>
  <c r="AI36" i="24" s="1"/>
  <c r="AF37" i="24" a="1"/>
  <c r="AF37" i="24" s="1"/>
  <c r="AI37" i="24" a="1"/>
  <c r="AI37" i="24" s="1"/>
  <c r="AF38" i="24" a="1"/>
  <c r="AF38" i="24" s="1"/>
  <c r="AI38" i="24" a="1"/>
  <c r="AI38" i="24" s="1"/>
  <c r="AF39" i="24" a="1"/>
  <c r="AF39" i="24" s="1"/>
  <c r="AI39" i="24" a="1"/>
  <c r="AI39" i="24" s="1"/>
  <c r="AF40" i="24" a="1"/>
  <c r="AF40" i="24" s="1"/>
  <c r="AI40" i="24" a="1"/>
  <c r="AI40" i="24" s="1"/>
  <c r="AF41" i="24" a="1"/>
  <c r="AF41" i="24" s="1"/>
  <c r="AI41" i="24" a="1"/>
  <c r="AI41" i="24" s="1"/>
  <c r="AF42" i="24" a="1"/>
  <c r="AF42" i="24" s="1"/>
  <c r="AI42" i="24" a="1"/>
  <c r="AI42" i="24" s="1"/>
  <c r="AF43" i="24" a="1"/>
  <c r="AF43" i="24" s="1"/>
  <c r="AI43" i="24" a="1"/>
  <c r="AI43" i="24" s="1"/>
  <c r="AF44" i="24" a="1"/>
  <c r="AF44" i="24" s="1"/>
  <c r="AI44" i="24" a="1"/>
  <c r="AI44" i="24" s="1"/>
  <c r="AF45" i="24" a="1"/>
  <c r="AF45" i="24" s="1"/>
  <c r="AI45" i="24" a="1"/>
  <c r="AI45" i="24" s="1"/>
  <c r="AF46" i="24" a="1"/>
  <c r="AF46" i="24" s="1"/>
  <c r="AI46" i="24" a="1"/>
  <c r="AI46" i="24" s="1"/>
  <c r="AF47" i="24" a="1"/>
  <c r="AF47" i="24" s="1"/>
  <c r="AI47" i="24" a="1"/>
  <c r="AI47" i="24" s="1"/>
  <c r="AF48" i="24" a="1"/>
  <c r="AF48" i="24" s="1"/>
  <c r="AI48" i="24" a="1"/>
  <c r="AI48" i="24" s="1"/>
  <c r="AF49" i="24" a="1"/>
  <c r="AF49" i="24" s="1"/>
  <c r="AI49" i="24" a="1"/>
  <c r="AI49" i="24" s="1"/>
  <c r="AF50" i="24" a="1"/>
  <c r="AF50" i="24" s="1"/>
  <c r="AI50" i="24" a="1"/>
  <c r="AI50" i="24" s="1"/>
  <c r="AF51" i="24" a="1"/>
  <c r="AF51" i="24" s="1"/>
  <c r="AI51" i="24" a="1"/>
  <c r="AI51" i="24" s="1"/>
  <c r="AF52" i="24" a="1"/>
  <c r="AF52" i="24" s="1"/>
  <c r="AI52" i="24" a="1"/>
  <c r="AI52" i="24" s="1"/>
  <c r="AF53" i="24" a="1"/>
  <c r="AF53" i="24" s="1"/>
  <c r="AI53" i="24" a="1"/>
  <c r="AI53" i="24" s="1"/>
  <c r="AF54" i="24" a="1"/>
  <c r="AF54" i="24" s="1"/>
  <c r="AI54" i="24" a="1"/>
  <c r="AI54" i="24" s="1"/>
  <c r="AF55" i="24" a="1"/>
  <c r="AF55" i="24" s="1"/>
  <c r="AI55" i="24" a="1"/>
  <c r="AI55" i="24" s="1"/>
  <c r="AF56" i="24" a="1"/>
  <c r="AF56" i="24" s="1"/>
  <c r="AI56" i="24" a="1"/>
  <c r="AI56" i="24" s="1"/>
  <c r="AF57" i="24" a="1"/>
  <c r="AF57" i="24" s="1"/>
  <c r="AI57" i="24" a="1"/>
  <c r="AI57" i="24" s="1"/>
  <c r="AF58" i="24" a="1"/>
  <c r="AF58" i="24" s="1"/>
  <c r="AI58" i="24" a="1"/>
  <c r="AI58" i="24" s="1"/>
  <c r="AF59" i="24" a="1"/>
  <c r="AF59" i="24" s="1"/>
  <c r="AI59" i="24" a="1"/>
  <c r="AI59" i="24" s="1"/>
  <c r="AF60" i="24" a="1"/>
  <c r="AF60" i="24" s="1"/>
  <c r="AI60" i="24" a="1"/>
  <c r="AI60" i="24" s="1"/>
  <c r="AI4" i="24" a="1"/>
  <c r="AI4" i="24" s="1"/>
  <c r="AF4" i="24" a="1"/>
  <c r="AF4" i="24" s="1"/>
  <c r="AB13" i="24"/>
  <c r="Z19" i="24" a="1"/>
  <c r="Z19" i="24" s="1"/>
  <c r="AC19" i="24" a="1"/>
  <c r="AC19" i="24" s="1"/>
  <c r="Z15" i="24" a="1"/>
  <c r="Z15" i="24" s="1"/>
  <c r="AC15" i="24" a="1"/>
  <c r="AC15" i="24" s="1"/>
  <c r="Z20" i="24" a="1"/>
  <c r="Z20" i="24" s="1"/>
  <c r="AC20" i="24" a="1"/>
  <c r="AC20" i="24" s="1"/>
  <c r="Z24" i="24" a="1"/>
  <c r="Z24" i="24" s="1"/>
  <c r="AC24" i="24" a="1"/>
  <c r="AC24" i="24" s="1"/>
  <c r="Z23" i="24" a="1"/>
  <c r="Z23" i="24" s="1"/>
  <c r="AC23" i="24" a="1"/>
  <c r="AC23" i="24" s="1"/>
  <c r="Z21" i="24" a="1"/>
  <c r="Z21" i="24" s="1"/>
  <c r="AC21" i="24" a="1"/>
  <c r="AC21" i="24" s="1"/>
  <c r="Z22" i="24" a="1"/>
  <c r="Z22" i="24" s="1"/>
  <c r="AC22" i="24" a="1"/>
  <c r="AC22" i="24" s="1"/>
  <c r="Z25" i="24" a="1"/>
  <c r="Z25" i="24" s="1"/>
  <c r="AC25" i="24" a="1"/>
  <c r="AC25" i="24" s="1"/>
  <c r="Z26" i="24" a="1"/>
  <c r="Z26" i="24" s="1"/>
  <c r="AC26" i="24" a="1"/>
  <c r="AC26" i="24" s="1"/>
  <c r="Z27" i="24" a="1"/>
  <c r="Z27" i="24" s="1"/>
  <c r="AC27" i="24" a="1"/>
  <c r="AC27" i="24" s="1"/>
  <c r="Z28" i="24" a="1"/>
  <c r="Z28" i="24" s="1"/>
  <c r="AC28" i="24" a="1"/>
  <c r="AC28" i="24" s="1"/>
  <c r="Z29" i="24" a="1"/>
  <c r="Z29" i="24" s="1"/>
  <c r="AC29" i="24" a="1"/>
  <c r="AC29" i="24" s="1"/>
  <c r="Z30" i="24" a="1"/>
  <c r="Z30" i="24" s="1"/>
  <c r="AC30" i="24" a="1"/>
  <c r="AC30" i="24" s="1"/>
  <c r="Z31" i="24" a="1"/>
  <c r="Z31" i="24" s="1"/>
  <c r="AC31" i="24" a="1"/>
  <c r="AC31" i="24" s="1"/>
  <c r="Z32" i="24" a="1"/>
  <c r="Z32" i="24" s="1"/>
  <c r="AC32" i="24" a="1"/>
  <c r="AC32" i="24" s="1"/>
  <c r="Z33" i="24" a="1"/>
  <c r="Z33" i="24" s="1"/>
  <c r="AC33" i="24" a="1"/>
  <c r="AC33" i="24" s="1"/>
  <c r="Z34" i="24" a="1"/>
  <c r="Z34" i="24" s="1"/>
  <c r="AC34" i="24" a="1"/>
  <c r="AC34" i="24" s="1"/>
  <c r="Z35" i="24" a="1"/>
  <c r="Z35" i="24" s="1"/>
  <c r="AC35" i="24" a="1"/>
  <c r="AC35" i="24" s="1"/>
  <c r="Z36" i="24" a="1"/>
  <c r="Z36" i="24" s="1"/>
  <c r="AC36" i="24" a="1"/>
  <c r="AC36" i="24" s="1"/>
  <c r="Z37" i="24" a="1"/>
  <c r="Z37" i="24" s="1"/>
  <c r="AC37" i="24" a="1"/>
  <c r="AC37" i="24" s="1"/>
  <c r="Z38" i="24" a="1"/>
  <c r="Z38" i="24" s="1"/>
  <c r="AC38" i="24" a="1"/>
  <c r="AC38" i="24" s="1"/>
  <c r="Z39" i="24" a="1"/>
  <c r="Z39" i="24" s="1"/>
  <c r="AC39" i="24" a="1"/>
  <c r="AC39" i="24" s="1"/>
  <c r="Z40" i="24" a="1"/>
  <c r="Z40" i="24" s="1"/>
  <c r="AC40" i="24" a="1"/>
  <c r="AC40" i="24" s="1"/>
  <c r="Z41" i="24" a="1"/>
  <c r="Z41" i="24" s="1"/>
  <c r="AC41" i="24" a="1"/>
  <c r="AC41" i="24" s="1"/>
  <c r="Z42" i="24" a="1"/>
  <c r="Z42" i="24" s="1"/>
  <c r="AC42" i="24" a="1"/>
  <c r="AC42" i="24" s="1"/>
  <c r="Z43" i="24" a="1"/>
  <c r="Z43" i="24" s="1"/>
  <c r="AC43" i="24" a="1"/>
  <c r="AC43" i="24" s="1"/>
  <c r="Z44" i="24" a="1"/>
  <c r="Z44" i="24" s="1"/>
  <c r="AC44" i="24" a="1"/>
  <c r="AC44" i="24" s="1"/>
  <c r="Z45" i="24" a="1"/>
  <c r="Z45" i="24" s="1"/>
  <c r="AC45" i="24" a="1"/>
  <c r="AC45" i="24" s="1"/>
  <c r="Z46" i="24" a="1"/>
  <c r="Z46" i="24" s="1"/>
  <c r="AC46" i="24" a="1"/>
  <c r="AC46" i="24" s="1"/>
  <c r="Z47" i="24" a="1"/>
  <c r="Z47" i="24" s="1"/>
  <c r="AC47" i="24" a="1"/>
  <c r="AC47" i="24" s="1"/>
  <c r="Z48" i="24" a="1"/>
  <c r="Z48" i="24" s="1"/>
  <c r="AC48" i="24" a="1"/>
  <c r="AC48" i="24" s="1"/>
  <c r="Z49" i="24" a="1"/>
  <c r="Z49" i="24" s="1"/>
  <c r="AC49" i="24" a="1"/>
  <c r="AC49" i="24" s="1"/>
  <c r="Z50" i="24" a="1"/>
  <c r="Z50" i="24" s="1"/>
  <c r="AC50" i="24" a="1"/>
  <c r="AC50" i="24" s="1"/>
  <c r="Z51" i="24" a="1"/>
  <c r="Z51" i="24" s="1"/>
  <c r="AC51" i="24" a="1"/>
  <c r="AC51" i="24" s="1"/>
  <c r="Z52" i="24" a="1"/>
  <c r="Z52" i="24" s="1"/>
  <c r="AC52" i="24" a="1"/>
  <c r="AC52" i="24" s="1"/>
  <c r="Z53" i="24" a="1"/>
  <c r="Z53" i="24" s="1"/>
  <c r="AC53" i="24" a="1"/>
  <c r="AC53" i="24" s="1"/>
  <c r="Z54" i="24" a="1"/>
  <c r="Z54" i="24" s="1"/>
  <c r="AC54" i="24" a="1"/>
  <c r="AC54" i="24" s="1"/>
  <c r="Z55" i="24" a="1"/>
  <c r="Z55" i="24" s="1"/>
  <c r="AC55" i="24" a="1"/>
  <c r="AC55" i="24" s="1"/>
  <c r="Z56" i="24" a="1"/>
  <c r="Z56" i="24" s="1"/>
  <c r="AC56" i="24" a="1"/>
  <c r="AC56" i="24" s="1"/>
  <c r="Z57" i="24" a="1"/>
  <c r="Z57" i="24" s="1"/>
  <c r="AC57" i="24" a="1"/>
  <c r="AC57" i="24" s="1"/>
  <c r="Z58" i="24" a="1"/>
  <c r="Z58" i="24" s="1"/>
  <c r="AC58" i="24" a="1"/>
  <c r="AC58" i="24" s="1"/>
  <c r="Z59" i="24" a="1"/>
  <c r="Z59" i="24" s="1"/>
  <c r="AC59" i="24" a="1"/>
  <c r="AC59" i="24" s="1"/>
  <c r="Z60" i="24" a="1"/>
  <c r="Z60" i="24" s="1"/>
  <c r="AC60" i="24" a="1"/>
  <c r="AC60" i="24" s="1"/>
  <c r="AC4" i="24" a="1"/>
  <c r="AC4" i="24" s="1"/>
  <c r="Z4" i="24" a="1"/>
  <c r="Z4" i="24" s="1"/>
  <c r="V19" i="24"/>
  <c r="V15" i="24"/>
  <c r="Y15" i="24"/>
  <c r="V20" i="24"/>
  <c r="Y20" i="24"/>
  <c r="V24" i="24"/>
  <c r="Y24" i="24"/>
  <c r="V23" i="24"/>
  <c r="Y23" i="24"/>
  <c r="V21" i="24"/>
  <c r="Y21" i="24"/>
  <c r="V22" i="24"/>
  <c r="Y22" i="24"/>
  <c r="V25" i="24"/>
  <c r="Y25" i="24"/>
  <c r="V26" i="24"/>
  <c r="Y26" i="24"/>
  <c r="V27" i="24"/>
  <c r="Y27" i="24"/>
  <c r="V28" i="24"/>
  <c r="Y28" i="24"/>
  <c r="V29" i="24"/>
  <c r="Y29" i="24"/>
  <c r="V30" i="24"/>
  <c r="Y30" i="24"/>
  <c r="V31" i="24"/>
  <c r="Y31" i="24"/>
  <c r="V32" i="24"/>
  <c r="Y32" i="24"/>
  <c r="V33" i="24"/>
  <c r="Y33" i="24"/>
  <c r="V34" i="24"/>
  <c r="Y34" i="24"/>
  <c r="V35" i="24"/>
  <c r="Y35" i="24"/>
  <c r="V36" i="24"/>
  <c r="Y36" i="24"/>
  <c r="V37" i="24"/>
  <c r="Y37" i="24"/>
  <c r="V38" i="24"/>
  <c r="Y38" i="24"/>
  <c r="V39" i="24"/>
  <c r="Y39" i="24"/>
  <c r="V40" i="24"/>
  <c r="Y40" i="24"/>
  <c r="V41" i="24"/>
  <c r="Y41" i="24"/>
  <c r="V42" i="24"/>
  <c r="Y42" i="24"/>
  <c r="V43" i="24"/>
  <c r="Y43" i="24"/>
  <c r="V44" i="24"/>
  <c r="Y44" i="24"/>
  <c r="V45" i="24"/>
  <c r="Y45" i="24"/>
  <c r="V46" i="24"/>
  <c r="Y46" i="24"/>
  <c r="V47" i="24"/>
  <c r="Y47" i="24"/>
  <c r="V48" i="24"/>
  <c r="Y48" i="24"/>
  <c r="V49" i="24"/>
  <c r="Y49" i="24"/>
  <c r="V50" i="24"/>
  <c r="Y50" i="24"/>
  <c r="V51" i="24"/>
  <c r="Y51" i="24"/>
  <c r="V52" i="24"/>
  <c r="Y52" i="24"/>
  <c r="V53" i="24"/>
  <c r="Y53" i="24"/>
  <c r="V54" i="24"/>
  <c r="Y54" i="24"/>
  <c r="V55" i="24"/>
  <c r="Y55" i="24"/>
  <c r="V56" i="24"/>
  <c r="Y56" i="24"/>
  <c r="V57" i="24"/>
  <c r="Y57" i="24"/>
  <c r="V58" i="24"/>
  <c r="Y58" i="24"/>
  <c r="V59" i="24"/>
  <c r="Y59" i="24"/>
  <c r="V60" i="24"/>
  <c r="Y60" i="24"/>
  <c r="BB6" i="43" l="1"/>
  <c r="BB5" i="43"/>
  <c r="BB10" i="43"/>
  <c r="BB29" i="43"/>
  <c r="BB31" i="43"/>
  <c r="BC31" i="43" s="1"/>
  <c r="S31" i="43" s="1"/>
  <c r="AP32" i="43"/>
  <c r="AQ32" i="43" s="1"/>
  <c r="O32" i="43" s="1"/>
  <c r="BB33" i="43"/>
  <c r="BC33" i="43" s="1"/>
  <c r="S33" i="43" s="1"/>
  <c r="AP34" i="43"/>
  <c r="AQ34" i="43" s="1"/>
  <c r="O34" i="43" s="1"/>
  <c r="BB35" i="43"/>
  <c r="BC35" i="43" s="1"/>
  <c r="S35" i="43" s="1"/>
  <c r="AP36" i="43"/>
  <c r="AQ36" i="43" s="1"/>
  <c r="O36" i="43" s="1"/>
  <c r="BB37" i="43"/>
  <c r="BC37" i="43" s="1"/>
  <c r="S37" i="43" s="1"/>
  <c r="AP38" i="43"/>
  <c r="AQ38" i="43" s="1"/>
  <c r="O38" i="43" s="1"/>
  <c r="BB39" i="43"/>
  <c r="BC39" i="43" s="1"/>
  <c r="S39" i="43" s="1"/>
  <c r="AP40" i="43"/>
  <c r="AQ40" i="43" s="1"/>
  <c r="O40" i="43" s="1"/>
  <c r="BB41" i="43"/>
  <c r="BC41" i="43" s="1"/>
  <c r="S41" i="43" s="1"/>
  <c r="AP42" i="43"/>
  <c r="AQ42" i="43" s="1"/>
  <c r="O42" i="43" s="1"/>
  <c r="BB43" i="43"/>
  <c r="BC43" i="43" s="1"/>
  <c r="S43" i="43" s="1"/>
  <c r="AP44" i="43"/>
  <c r="AQ44" i="43" s="1"/>
  <c r="O44" i="43" s="1"/>
  <c r="BB45" i="43"/>
  <c r="BC45" i="43" s="1"/>
  <c r="S45" i="43" s="1"/>
  <c r="AP46" i="43"/>
  <c r="AQ46" i="43" s="1"/>
  <c r="O46" i="43" s="1"/>
  <c r="BB47" i="43"/>
  <c r="BC47" i="43" s="1"/>
  <c r="S47" i="43" s="1"/>
  <c r="AP48" i="43"/>
  <c r="AQ48" i="43" s="1"/>
  <c r="O48" i="43" s="1"/>
  <c r="BB49" i="43"/>
  <c r="BC49" i="43" s="1"/>
  <c r="S49" i="43" s="1"/>
  <c r="AP50" i="43"/>
  <c r="AQ50" i="43" s="1"/>
  <c r="O50" i="43" s="1"/>
  <c r="BB51" i="43"/>
  <c r="BC51" i="43" s="1"/>
  <c r="S51" i="43" s="1"/>
  <c r="AP52" i="43"/>
  <c r="AQ52" i="43" s="1"/>
  <c r="O52" i="43" s="1"/>
  <c r="BB53" i="43"/>
  <c r="BC53" i="43" s="1"/>
  <c r="S53" i="43" s="1"/>
  <c r="AP54" i="43"/>
  <c r="AQ54" i="43" s="1"/>
  <c r="O54" i="43" s="1"/>
  <c r="BB55" i="43"/>
  <c r="BC55" i="43" s="1"/>
  <c r="S55" i="43" s="1"/>
  <c r="AP56" i="43"/>
  <c r="AQ56" i="43" s="1"/>
  <c r="O56" i="43" s="1"/>
  <c r="BB57" i="43"/>
  <c r="BC57" i="43" s="1"/>
  <c r="S57" i="43" s="1"/>
  <c r="AP58" i="43"/>
  <c r="AQ58" i="43" s="1"/>
  <c r="O58" i="43" s="1"/>
  <c r="BB59" i="43"/>
  <c r="BC59" i="43" s="1"/>
  <c r="S59" i="43" s="1"/>
  <c r="AP60" i="43"/>
  <c r="AQ60" i="43" s="1"/>
  <c r="O60" i="43" s="1"/>
  <c r="BB9" i="43"/>
  <c r="BB4" i="43"/>
  <c r="BB12" i="43"/>
  <c r="BB21" i="43"/>
  <c r="BB30" i="43"/>
  <c r="AP31" i="43"/>
  <c r="AQ31" i="43" s="1"/>
  <c r="O31" i="43" s="1"/>
  <c r="BC32" i="43"/>
  <c r="S32" i="43" s="1"/>
  <c r="BB32" i="43"/>
  <c r="AP33" i="43"/>
  <c r="AQ33" i="43" s="1"/>
  <c r="O33" i="43" s="1"/>
  <c r="BC34" i="43"/>
  <c r="S34" i="43" s="1"/>
  <c r="BB34" i="43"/>
  <c r="AP35" i="43"/>
  <c r="AQ35" i="43" s="1"/>
  <c r="O35" i="43" s="1"/>
  <c r="BC36" i="43"/>
  <c r="S36" i="43" s="1"/>
  <c r="BB36" i="43"/>
  <c r="AP37" i="43"/>
  <c r="AQ37" i="43" s="1"/>
  <c r="O37" i="43" s="1"/>
  <c r="BC38" i="43"/>
  <c r="S38" i="43" s="1"/>
  <c r="BB38" i="43"/>
  <c r="AP39" i="43"/>
  <c r="AQ39" i="43" s="1"/>
  <c r="O39" i="43" s="1"/>
  <c r="BC40" i="43"/>
  <c r="S40" i="43" s="1"/>
  <c r="BB40" i="43"/>
  <c r="AP41" i="43"/>
  <c r="AQ41" i="43" s="1"/>
  <c r="O41" i="43" s="1"/>
  <c r="BC42" i="43"/>
  <c r="S42" i="43" s="1"/>
  <c r="BB42" i="43"/>
  <c r="AP43" i="43"/>
  <c r="AQ43" i="43" s="1"/>
  <c r="O43" i="43" s="1"/>
  <c r="BC44" i="43"/>
  <c r="S44" i="43" s="1"/>
  <c r="BB44" i="43"/>
  <c r="AP45" i="43"/>
  <c r="AQ45" i="43" s="1"/>
  <c r="O45" i="43" s="1"/>
  <c r="BC46" i="43"/>
  <c r="S46" i="43" s="1"/>
  <c r="BB46" i="43"/>
  <c r="AP47" i="43"/>
  <c r="AQ47" i="43" s="1"/>
  <c r="O47" i="43" s="1"/>
  <c r="BC48" i="43"/>
  <c r="S48" i="43" s="1"/>
  <c r="BB48" i="43"/>
  <c r="AP49" i="43"/>
  <c r="AQ49" i="43" s="1"/>
  <c r="O49" i="43" s="1"/>
  <c r="BC50" i="43"/>
  <c r="S50" i="43" s="1"/>
  <c r="BB50" i="43"/>
  <c r="AP51" i="43"/>
  <c r="AQ51" i="43" s="1"/>
  <c r="O51" i="43" s="1"/>
  <c r="BC52" i="43"/>
  <c r="S52" i="43" s="1"/>
  <c r="BB52" i="43"/>
  <c r="AP53" i="43"/>
  <c r="AQ53" i="43" s="1"/>
  <c r="O53" i="43" s="1"/>
  <c r="BC54" i="43"/>
  <c r="S54" i="43" s="1"/>
  <c r="BB54" i="43"/>
  <c r="AP55" i="43"/>
  <c r="AQ55" i="43" s="1"/>
  <c r="O55" i="43" s="1"/>
  <c r="BC56" i="43"/>
  <c r="S56" i="43" s="1"/>
  <c r="BB56" i="43"/>
  <c r="AP57" i="43"/>
  <c r="AQ57" i="43" s="1"/>
  <c r="O57" i="43" s="1"/>
  <c r="BC58" i="43"/>
  <c r="S58" i="43" s="1"/>
  <c r="BB58" i="43"/>
  <c r="AP59" i="43"/>
  <c r="AQ59" i="43" s="1"/>
  <c r="O59" i="43" s="1"/>
  <c r="BC60" i="43"/>
  <c r="S60" i="43" s="1"/>
  <c r="BB60" i="43"/>
  <c r="BB7" i="43"/>
  <c r="BB13" i="43"/>
  <c r="BB23" i="42"/>
  <c r="BB19" i="42"/>
  <c r="BB13" i="42"/>
  <c r="BB18" i="42"/>
  <c r="BC18" i="42" s="1"/>
  <c r="S18" i="42" s="1"/>
  <c r="BB27" i="42"/>
  <c r="BC27" i="42" s="1"/>
  <c r="S27" i="42" s="1"/>
  <c r="BB33" i="42"/>
  <c r="BC33" i="42" s="1"/>
  <c r="S33" i="42" s="1"/>
  <c r="BB35" i="42"/>
  <c r="BC35" i="42" s="1"/>
  <c r="S35" i="42" s="1"/>
  <c r="BC37" i="42"/>
  <c r="S37" i="42" s="1"/>
  <c r="BB37" i="42"/>
  <c r="BB39" i="42"/>
  <c r="BC39" i="42" s="1"/>
  <c r="S39" i="42" s="1"/>
  <c r="BB41" i="42"/>
  <c r="BC41" i="42" s="1"/>
  <c r="S41" i="42" s="1"/>
  <c r="BC43" i="42"/>
  <c r="S43" i="42" s="1"/>
  <c r="BB43" i="42"/>
  <c r="BB45" i="42"/>
  <c r="BC45" i="42" s="1"/>
  <c r="S45" i="42" s="1"/>
  <c r="BB47" i="42"/>
  <c r="BC47" i="42" s="1"/>
  <c r="S47" i="42" s="1"/>
  <c r="BB49" i="42"/>
  <c r="BC49" i="42" s="1"/>
  <c r="S49" i="42" s="1"/>
  <c r="BC51" i="42"/>
  <c r="S51" i="42" s="1"/>
  <c r="BB51" i="42"/>
  <c r="BB53" i="42"/>
  <c r="BC53" i="42" s="1"/>
  <c r="S53" i="42" s="1"/>
  <c r="BC55" i="42"/>
  <c r="S55" i="42" s="1"/>
  <c r="BB55" i="42"/>
  <c r="BB57" i="42"/>
  <c r="BC57" i="42" s="1"/>
  <c r="S57" i="42" s="1"/>
  <c r="BB59" i="42"/>
  <c r="BC59" i="42" s="1"/>
  <c r="S59" i="42" s="1"/>
  <c r="BB14" i="42"/>
  <c r="BB6" i="42"/>
  <c r="BB4" i="42"/>
  <c r="BB12" i="42"/>
  <c r="BB22" i="42"/>
  <c r="BB17" i="42"/>
  <c r="BB28" i="42"/>
  <c r="BC28" i="42" s="1"/>
  <c r="S28" i="42" s="1"/>
  <c r="BB8" i="42"/>
  <c r="BC8" i="42" s="1"/>
  <c r="S8" i="42" s="1"/>
  <c r="BB7" i="42"/>
  <c r="BB15" i="42"/>
  <c r="BB21" i="42"/>
  <c r="BB10" i="42"/>
  <c r="BB11" i="42"/>
  <c r="BB16" i="42"/>
  <c r="BB20" i="42"/>
  <c r="BC20" i="42" s="1"/>
  <c r="S20" i="42" s="1"/>
  <c r="BB30" i="42"/>
  <c r="BC30" i="42" s="1"/>
  <c r="S30" i="42" s="1"/>
  <c r="BC34" i="42"/>
  <c r="S34" i="42" s="1"/>
  <c r="BB34" i="42"/>
  <c r="BB36" i="42"/>
  <c r="BC36" i="42" s="1"/>
  <c r="S36" i="42" s="1"/>
  <c r="BB38" i="42"/>
  <c r="BC38" i="42" s="1"/>
  <c r="S38" i="42" s="1"/>
  <c r="BB40" i="42"/>
  <c r="BC40" i="42" s="1"/>
  <c r="S40" i="42" s="1"/>
  <c r="BC42" i="42"/>
  <c r="S42" i="42" s="1"/>
  <c r="BB42" i="42"/>
  <c r="BB44" i="42"/>
  <c r="BC44" i="42" s="1"/>
  <c r="S44" i="42" s="1"/>
  <c r="BB46" i="42"/>
  <c r="BC46" i="42" s="1"/>
  <c r="S46" i="42" s="1"/>
  <c r="BB48" i="42"/>
  <c r="BC48" i="42" s="1"/>
  <c r="S48" i="42" s="1"/>
  <c r="BC50" i="42"/>
  <c r="S50" i="42" s="1"/>
  <c r="BB50" i="42"/>
  <c r="BB52" i="42"/>
  <c r="BC52" i="42" s="1"/>
  <c r="S52" i="42" s="1"/>
  <c r="BB54" i="42"/>
  <c r="BC54" i="42" s="1"/>
  <c r="S54" i="42" s="1"/>
  <c r="BB56" i="42"/>
  <c r="BC56" i="42" s="1"/>
  <c r="S56" i="42" s="1"/>
  <c r="BC58" i="42"/>
  <c r="S58" i="42" s="1"/>
  <c r="BB58" i="42"/>
  <c r="BB60" i="42"/>
  <c r="BC60" i="42" s="1"/>
  <c r="S60" i="42" s="1"/>
  <c r="BB4" i="41"/>
  <c r="BB6" i="41"/>
  <c r="BB8" i="41"/>
  <c r="BC8" i="41" s="1"/>
  <c r="S8" i="41" s="1"/>
  <c r="BB14" i="41"/>
  <c r="BC14" i="41" s="1"/>
  <c r="S14" i="41" s="1"/>
  <c r="BB24" i="41"/>
  <c r="BB31" i="41"/>
  <c r="BC31" i="41" s="1"/>
  <c r="S31" i="41" s="1"/>
  <c r="BB33" i="41"/>
  <c r="BC33" i="41" s="1"/>
  <c r="S33" i="41" s="1"/>
  <c r="BB35" i="41"/>
  <c r="BC35" i="41" s="1"/>
  <c r="S35" i="41" s="1"/>
  <c r="BB37" i="41"/>
  <c r="BC37" i="41" s="1"/>
  <c r="S37" i="41" s="1"/>
  <c r="BB39" i="41"/>
  <c r="BC39" i="41" s="1"/>
  <c r="S39" i="41" s="1"/>
  <c r="BC41" i="41"/>
  <c r="S41" i="41" s="1"/>
  <c r="BB41" i="41"/>
  <c r="BB43" i="41"/>
  <c r="BC43" i="41" s="1"/>
  <c r="S43" i="41" s="1"/>
  <c r="BB45" i="41"/>
  <c r="BC45" i="41" s="1"/>
  <c r="S45" i="41" s="1"/>
  <c r="BB47" i="41"/>
  <c r="BC47" i="41" s="1"/>
  <c r="S47" i="41" s="1"/>
  <c r="BB49" i="41"/>
  <c r="BC49" i="41" s="1"/>
  <c r="S49" i="41" s="1"/>
  <c r="BB51" i="41"/>
  <c r="BC51" i="41" s="1"/>
  <c r="S51" i="41" s="1"/>
  <c r="BB53" i="41"/>
  <c r="BC53" i="41" s="1"/>
  <c r="S53" i="41" s="1"/>
  <c r="BB55" i="41"/>
  <c r="BC55" i="41" s="1"/>
  <c r="S55" i="41" s="1"/>
  <c r="BC57" i="41"/>
  <c r="S57" i="41" s="1"/>
  <c r="BB57" i="41"/>
  <c r="BB59" i="41"/>
  <c r="BC59" i="41" s="1"/>
  <c r="S59" i="41" s="1"/>
  <c r="BB11" i="41"/>
  <c r="BC11" i="41" s="1"/>
  <c r="S11" i="41" s="1"/>
  <c r="BB10" i="41"/>
  <c r="BB12" i="41"/>
  <c r="BB15" i="41"/>
  <c r="BC15" i="41" s="1"/>
  <c r="S15" i="41" s="1"/>
  <c r="BB32" i="41"/>
  <c r="BC32" i="41" s="1"/>
  <c r="S32" i="41" s="1"/>
  <c r="BB34" i="41"/>
  <c r="BC34" i="41" s="1"/>
  <c r="S34" i="41" s="1"/>
  <c r="BB36" i="41"/>
  <c r="BC36" i="41" s="1"/>
  <c r="S36" i="41" s="1"/>
  <c r="BB38" i="41"/>
  <c r="BC38" i="41" s="1"/>
  <c r="S38" i="41" s="1"/>
  <c r="BB40" i="41"/>
  <c r="BC40" i="41" s="1"/>
  <c r="S40" i="41" s="1"/>
  <c r="BB42" i="41"/>
  <c r="BC42" i="41" s="1"/>
  <c r="S42" i="41" s="1"/>
  <c r="BC44" i="41"/>
  <c r="S44" i="41" s="1"/>
  <c r="BB44" i="41"/>
  <c r="BB46" i="41"/>
  <c r="BC46" i="41" s="1"/>
  <c r="S46" i="41" s="1"/>
  <c r="BB48" i="41"/>
  <c r="BC48" i="41" s="1"/>
  <c r="S48" i="41" s="1"/>
  <c r="BB50" i="41"/>
  <c r="BC50" i="41" s="1"/>
  <c r="S50" i="41" s="1"/>
  <c r="BB52" i="41"/>
  <c r="BC52" i="41" s="1"/>
  <c r="S52" i="41" s="1"/>
  <c r="BB54" i="41"/>
  <c r="BC54" i="41" s="1"/>
  <c r="S54" i="41" s="1"/>
  <c r="BB56" i="41"/>
  <c r="BC56" i="41" s="1"/>
  <c r="S56" i="41" s="1"/>
  <c r="BB58" i="41"/>
  <c r="BC58" i="41" s="1"/>
  <c r="S58" i="41" s="1"/>
  <c r="BC60" i="41"/>
  <c r="S60" i="41" s="1"/>
  <c r="BB60" i="41"/>
  <c r="BB5" i="41"/>
  <c r="BB7" i="41"/>
  <c r="BC7" i="41" s="1"/>
  <c r="S7" i="41" s="1"/>
  <c r="BB60" i="24"/>
  <c r="BC60" i="24" s="1"/>
  <c r="BB52" i="24"/>
  <c r="BC52" i="24" s="1"/>
  <c r="BB44" i="24"/>
  <c r="BC44" i="24" s="1"/>
  <c r="BB40" i="24"/>
  <c r="BC40" i="24" s="1"/>
  <c r="BB32" i="24"/>
  <c r="BC32" i="24" s="1"/>
  <c r="BB28" i="24"/>
  <c r="BC28" i="24" s="1"/>
  <c r="BB57" i="24"/>
  <c r="BC57" i="24" s="1"/>
  <c r="BB53" i="24"/>
  <c r="BC53" i="24" s="1"/>
  <c r="BB49" i="24"/>
  <c r="BC49" i="24" s="1"/>
  <c r="BB45" i="24"/>
  <c r="BC45" i="24" s="1"/>
  <c r="BB41" i="24"/>
  <c r="BC41" i="24" s="1"/>
  <c r="BB37" i="24"/>
  <c r="BC37" i="24" s="1"/>
  <c r="BB33" i="24"/>
  <c r="BC33" i="24" s="1"/>
  <c r="BB29" i="24"/>
  <c r="BC29" i="24" s="1"/>
  <c r="BB25" i="24"/>
  <c r="BC25" i="24" s="1"/>
  <c r="BB8" i="24"/>
  <c r="BB5" i="24"/>
  <c r="BC5" i="24" s="1"/>
  <c r="BB56" i="24"/>
  <c r="BC56" i="24" s="1"/>
  <c r="BB48" i="24"/>
  <c r="BC48" i="24" s="1"/>
  <c r="BB36" i="24"/>
  <c r="BC36" i="24" s="1"/>
  <c r="BB10" i="24"/>
  <c r="BB21" i="24"/>
  <c r="BB15" i="24"/>
  <c r="BC15" i="24" s="1"/>
  <c r="BB18" i="24"/>
  <c r="BB9" i="24"/>
  <c r="BB22" i="24"/>
  <c r="BC22" i="24" s="1"/>
  <c r="BB59" i="24"/>
  <c r="BC59" i="24" s="1"/>
  <c r="BB55" i="24"/>
  <c r="BC55" i="24" s="1"/>
  <c r="BB51" i="24"/>
  <c r="BC51" i="24" s="1"/>
  <c r="BB47" i="24"/>
  <c r="BC47" i="24" s="1"/>
  <c r="BB39" i="24"/>
  <c r="BC39" i="24" s="1"/>
  <c r="BB35" i="24"/>
  <c r="BC35" i="24" s="1"/>
  <c r="BB31" i="24"/>
  <c r="BC31" i="24" s="1"/>
  <c r="BB27" i="24"/>
  <c r="BC27" i="24" s="1"/>
  <c r="BB20" i="24"/>
  <c r="BB43" i="24"/>
  <c r="BC43" i="24" s="1"/>
  <c r="BB58" i="24"/>
  <c r="BC58" i="24" s="1"/>
  <c r="BB54" i="24"/>
  <c r="BC54" i="24" s="1"/>
  <c r="BB50" i="24"/>
  <c r="BC50" i="24" s="1"/>
  <c r="BB46" i="24"/>
  <c r="BC46" i="24" s="1"/>
  <c r="BB42" i="24"/>
  <c r="BC42" i="24" s="1"/>
  <c r="BB38" i="24"/>
  <c r="BC38" i="24" s="1"/>
  <c r="BB34" i="24"/>
  <c r="BC34" i="24" s="1"/>
  <c r="BB30" i="24"/>
  <c r="BC30" i="24" s="1"/>
  <c r="BB26" i="24"/>
  <c r="BC26" i="24" s="1"/>
  <c r="BB11" i="24"/>
  <c r="BB7" i="24"/>
  <c r="BC7" i="24" s="1"/>
  <c r="BB6" i="24"/>
  <c r="BC6" i="24" s="1"/>
  <c r="BC6" i="41"/>
  <c r="S6" i="41" s="1"/>
  <c r="BC6" i="43"/>
  <c r="S6" i="43" s="1"/>
  <c r="BC7" i="42"/>
  <c r="S7" i="42" s="1"/>
  <c r="BC18" i="24"/>
  <c r="BC19" i="24"/>
  <c r="BC13" i="41"/>
  <c r="S13" i="41" s="1"/>
  <c r="BC22" i="41"/>
  <c r="S22" i="41" s="1"/>
  <c r="BC18" i="41"/>
  <c r="S18" i="41" s="1"/>
  <c r="BC10" i="41"/>
  <c r="S10" i="41" s="1"/>
  <c r="BC9" i="42"/>
  <c r="S9" i="42" s="1"/>
  <c r="BC24" i="42"/>
  <c r="S24" i="42" s="1"/>
  <c r="BC22" i="43"/>
  <c r="S22" i="43" s="1"/>
  <c r="BC24" i="24"/>
  <c r="BC8" i="24"/>
  <c r="BC19" i="41"/>
  <c r="S19" i="41" s="1"/>
  <c r="BC5" i="43"/>
  <c r="S5" i="43" s="1"/>
  <c r="BC10" i="43"/>
  <c r="S10" i="43" s="1"/>
  <c r="BC16" i="43"/>
  <c r="S16" i="43" s="1"/>
  <c r="BC25" i="43"/>
  <c r="S25" i="43" s="1"/>
  <c r="BC27" i="43"/>
  <c r="S27" i="43" s="1"/>
  <c r="BC19" i="43"/>
  <c r="S19" i="43" s="1"/>
  <c r="BC18" i="43"/>
  <c r="S18" i="43" s="1"/>
  <c r="BC29" i="43"/>
  <c r="S29" i="43" s="1"/>
  <c r="BC23" i="41"/>
  <c r="S23" i="41" s="1"/>
  <c r="BC20" i="41"/>
  <c r="S20" i="41" s="1"/>
  <c r="BC27" i="41"/>
  <c r="S27" i="41" s="1"/>
  <c r="BC24" i="41"/>
  <c r="S24" i="41" s="1"/>
  <c r="BC30" i="41"/>
  <c r="S30" i="41" s="1"/>
  <c r="BC5" i="42"/>
  <c r="S5" i="42" s="1"/>
  <c r="BC23" i="42"/>
  <c r="S23" i="42" s="1"/>
  <c r="BC19" i="42"/>
  <c r="S19" i="42" s="1"/>
  <c r="BC20" i="43"/>
  <c r="S20" i="43" s="1"/>
  <c r="BC7" i="43"/>
  <c r="S7" i="43" s="1"/>
  <c r="BC11" i="43"/>
  <c r="S11" i="43" s="1"/>
  <c r="BC13" i="24"/>
  <c r="BC17" i="24"/>
  <c r="BC10" i="24"/>
  <c r="BC29" i="42"/>
  <c r="S29" i="42" s="1"/>
  <c r="BC13" i="42"/>
  <c r="S13" i="42" s="1"/>
  <c r="BC32" i="42"/>
  <c r="S32" i="42" s="1"/>
  <c r="BC8" i="43"/>
  <c r="S8" i="43" s="1"/>
  <c r="BC9" i="43"/>
  <c r="S9" i="43" s="1"/>
  <c r="BC23" i="43"/>
  <c r="S23" i="43" s="1"/>
  <c r="BC12" i="24"/>
  <c r="BC4" i="41"/>
  <c r="S4" i="41" s="1"/>
  <c r="BC20" i="24"/>
  <c r="BC16" i="24"/>
  <c r="BC16" i="41"/>
  <c r="S16" i="41" s="1"/>
  <c r="BC14" i="42"/>
  <c r="S14" i="42" s="1"/>
  <c r="BC6" i="42"/>
  <c r="S6" i="42" s="1"/>
  <c r="BC4" i="42"/>
  <c r="S4" i="42" s="1"/>
  <c r="BC12" i="42"/>
  <c r="S12" i="42" s="1"/>
  <c r="BC22" i="42"/>
  <c r="S22" i="42" s="1"/>
  <c r="BC17" i="42"/>
  <c r="S17" i="42" s="1"/>
  <c r="BC15" i="42"/>
  <c r="S15" i="42" s="1"/>
  <c r="BC25" i="42"/>
  <c r="S25" i="42" s="1"/>
  <c r="BC26" i="42"/>
  <c r="S26" i="42" s="1"/>
  <c r="BC4" i="43"/>
  <c r="S4" i="43" s="1"/>
  <c r="BC14" i="43"/>
  <c r="S14" i="43" s="1"/>
  <c r="BC12" i="43"/>
  <c r="S12" i="43" s="1"/>
  <c r="BC26" i="43"/>
  <c r="S26" i="43" s="1"/>
  <c r="BC28" i="43"/>
  <c r="S28" i="43" s="1"/>
  <c r="BC17" i="43"/>
  <c r="S17" i="43" s="1"/>
  <c r="BC21" i="43"/>
  <c r="S21" i="43" s="1"/>
  <c r="BC30" i="43"/>
  <c r="S30" i="43" s="1"/>
  <c r="BC14" i="24"/>
  <c r="BC9" i="41"/>
  <c r="S9" i="41" s="1"/>
  <c r="BC21" i="42"/>
  <c r="S21" i="42" s="1"/>
  <c r="BC12" i="41"/>
  <c r="S12" i="41" s="1"/>
  <c r="BC26" i="41"/>
  <c r="S26" i="41" s="1"/>
  <c r="BC21" i="41"/>
  <c r="S21" i="41" s="1"/>
  <c r="BC28" i="41"/>
  <c r="S28" i="41" s="1"/>
  <c r="BC29" i="41"/>
  <c r="S29" i="41" s="1"/>
  <c r="BC25" i="41"/>
  <c r="S25" i="41" s="1"/>
  <c r="BC10" i="42"/>
  <c r="S10" i="42" s="1"/>
  <c r="BC13" i="43"/>
  <c r="S13" i="43" s="1"/>
  <c r="BC21" i="24"/>
  <c r="BC9" i="24"/>
  <c r="BC23" i="24"/>
  <c r="BC11" i="24"/>
  <c r="BC5" i="41"/>
  <c r="S5" i="41" s="1"/>
  <c r="BC17" i="41"/>
  <c r="S17" i="41" s="1"/>
  <c r="BC11" i="42"/>
  <c r="S11" i="42" s="1"/>
  <c r="BC16" i="42"/>
  <c r="S16" i="42" s="1"/>
  <c r="BC31" i="42"/>
  <c r="S31" i="42" s="1"/>
  <c r="BC24" i="43"/>
  <c r="S24" i="43" s="1"/>
  <c r="BC15" i="43"/>
  <c r="S15" i="43" s="1"/>
  <c r="AQ30" i="43"/>
  <c r="O30" i="43" s="1"/>
  <c r="AQ29" i="43"/>
  <c r="O29" i="43" s="1"/>
  <c r="AQ21" i="43"/>
  <c r="O21" i="43" s="1"/>
  <c r="AY5" i="24"/>
  <c r="AZ5" i="24" s="1"/>
  <c r="AY29" i="42"/>
  <c r="AZ29" i="42" s="1"/>
  <c r="R29" i="42" s="1"/>
  <c r="AY13" i="42"/>
  <c r="AZ13" i="42" s="1"/>
  <c r="R13" i="42" s="1"/>
  <c r="AY18" i="42"/>
  <c r="AZ18" i="42" s="1"/>
  <c r="R18" i="42" s="1"/>
  <c r="AY37" i="42"/>
  <c r="AZ37" i="42" s="1"/>
  <c r="R37" i="42" s="1"/>
  <c r="AY43" i="42"/>
  <c r="AZ43" i="42" s="1"/>
  <c r="R43" i="42" s="1"/>
  <c r="AY45" i="42"/>
  <c r="AZ45" i="42" s="1"/>
  <c r="R45" i="42" s="1"/>
  <c r="AY51" i="42"/>
  <c r="AZ51" i="42" s="1"/>
  <c r="R51" i="42" s="1"/>
  <c r="AY23" i="43"/>
  <c r="AZ23" i="43" s="1"/>
  <c r="R23" i="43" s="1"/>
  <c r="AY6" i="42"/>
  <c r="AZ6" i="42" s="1"/>
  <c r="R6" i="42" s="1"/>
  <c r="AY17" i="42"/>
  <c r="AZ17" i="42" s="1"/>
  <c r="R17" i="42" s="1"/>
  <c r="AY58" i="24"/>
  <c r="AZ58" i="24" s="1"/>
  <c r="AY54" i="24"/>
  <c r="AZ54" i="24" s="1"/>
  <c r="AY50" i="24"/>
  <c r="AZ50" i="24" s="1"/>
  <c r="AY46" i="24"/>
  <c r="AZ46" i="24" s="1"/>
  <c r="AY42" i="24"/>
  <c r="AZ42" i="24" s="1"/>
  <c r="AY38" i="24"/>
  <c r="AZ38" i="24" s="1"/>
  <c r="AY34" i="24"/>
  <c r="AZ34" i="24" s="1"/>
  <c r="AY30" i="24"/>
  <c r="AZ30" i="24" s="1"/>
  <c r="AY26" i="24"/>
  <c r="AZ26" i="24" s="1"/>
  <c r="AY23" i="24"/>
  <c r="AZ23" i="24" s="1"/>
  <c r="AY19" i="24"/>
  <c r="AZ19" i="24" s="1"/>
  <c r="AY11" i="24"/>
  <c r="AZ11" i="24" s="1"/>
  <c r="AY7" i="24"/>
  <c r="AZ7" i="24" s="1"/>
  <c r="AY6" i="24"/>
  <c r="AZ6" i="24" s="1"/>
  <c r="AY4" i="41"/>
  <c r="AZ4" i="41" s="1"/>
  <c r="R4" i="41" s="1"/>
  <c r="AY6" i="41"/>
  <c r="AZ6" i="41" s="1"/>
  <c r="R6" i="41" s="1"/>
  <c r="AY19" i="41"/>
  <c r="AZ19" i="41" s="1"/>
  <c r="R19" i="41" s="1"/>
  <c r="AY8" i="42"/>
  <c r="AZ8" i="42" s="1"/>
  <c r="R8" i="42" s="1"/>
  <c r="AY6" i="43"/>
  <c r="AZ6" i="43" s="1"/>
  <c r="R6" i="43" s="1"/>
  <c r="AY5" i="43"/>
  <c r="AZ5" i="43" s="1"/>
  <c r="R5" i="43" s="1"/>
  <c r="AY10" i="43"/>
  <c r="AZ10" i="43" s="1"/>
  <c r="R10" i="43" s="1"/>
  <c r="AY16" i="43"/>
  <c r="AZ16" i="43" s="1"/>
  <c r="R16" i="43" s="1"/>
  <c r="AY25" i="43"/>
  <c r="AZ25" i="43" s="1"/>
  <c r="R25" i="43" s="1"/>
  <c r="AY27" i="43"/>
  <c r="AZ27" i="43" s="1"/>
  <c r="R27" i="43" s="1"/>
  <c r="AY19" i="43"/>
  <c r="AZ19" i="43" s="1"/>
  <c r="R19" i="43" s="1"/>
  <c r="AY18" i="43"/>
  <c r="AZ18" i="43" s="1"/>
  <c r="R18" i="43" s="1"/>
  <c r="AY29" i="43"/>
  <c r="AZ29" i="43" s="1"/>
  <c r="R29" i="43" s="1"/>
  <c r="AY31" i="43"/>
  <c r="AZ31" i="43" s="1"/>
  <c r="R31" i="43" s="1"/>
  <c r="AY33" i="43"/>
  <c r="AZ33" i="43" s="1"/>
  <c r="R33" i="43" s="1"/>
  <c r="AY35" i="43"/>
  <c r="AZ35" i="43" s="1"/>
  <c r="R35" i="43" s="1"/>
  <c r="AY37" i="43"/>
  <c r="AZ37" i="43" s="1"/>
  <c r="R37" i="43" s="1"/>
  <c r="AY39" i="43"/>
  <c r="AZ39" i="43" s="1"/>
  <c r="R39" i="43" s="1"/>
  <c r="AY41" i="43"/>
  <c r="AZ41" i="43" s="1"/>
  <c r="R41" i="43" s="1"/>
  <c r="AY43" i="43"/>
  <c r="AZ43" i="43" s="1"/>
  <c r="R43" i="43" s="1"/>
  <c r="AY45" i="43"/>
  <c r="AZ45" i="43" s="1"/>
  <c r="R45" i="43" s="1"/>
  <c r="AY47" i="43"/>
  <c r="AZ47" i="43" s="1"/>
  <c r="R47" i="43" s="1"/>
  <c r="AY49" i="43"/>
  <c r="AZ49" i="43" s="1"/>
  <c r="R49" i="43" s="1"/>
  <c r="AY51" i="43"/>
  <c r="AZ51" i="43" s="1"/>
  <c r="R51" i="43" s="1"/>
  <c r="AY53" i="43"/>
  <c r="AZ53" i="43" s="1"/>
  <c r="R53" i="43" s="1"/>
  <c r="AY55" i="43"/>
  <c r="AZ55" i="43" s="1"/>
  <c r="R55" i="43" s="1"/>
  <c r="AY57" i="43"/>
  <c r="AZ57" i="43" s="1"/>
  <c r="R57" i="43" s="1"/>
  <c r="AY59" i="43"/>
  <c r="AZ59" i="43" s="1"/>
  <c r="R59" i="43" s="1"/>
  <c r="AY53" i="24"/>
  <c r="AZ53" i="24" s="1"/>
  <c r="AY45" i="24"/>
  <c r="AZ45" i="24" s="1"/>
  <c r="AY37" i="24"/>
  <c r="AZ37" i="24" s="1"/>
  <c r="AY29" i="24"/>
  <c r="AZ29" i="24" s="1"/>
  <c r="AY24" i="24"/>
  <c r="AZ24" i="24" s="1"/>
  <c r="AY13" i="24"/>
  <c r="AZ13" i="24" s="1"/>
  <c r="AY33" i="42"/>
  <c r="AZ33" i="42" s="1"/>
  <c r="R33" i="42" s="1"/>
  <c r="AY41" i="42"/>
  <c r="AZ41" i="42" s="1"/>
  <c r="R41" i="42" s="1"/>
  <c r="AY49" i="42"/>
  <c r="AZ49" i="42" s="1"/>
  <c r="R49" i="42" s="1"/>
  <c r="AY57" i="42"/>
  <c r="AZ57" i="42" s="1"/>
  <c r="R57" i="42" s="1"/>
  <c r="AY8" i="43"/>
  <c r="AZ8" i="43" s="1"/>
  <c r="R8" i="43" s="1"/>
  <c r="AY4" i="42"/>
  <c r="AZ4" i="42" s="1"/>
  <c r="R4" i="42" s="1"/>
  <c r="AY28" i="42"/>
  <c r="AZ28" i="42" s="1"/>
  <c r="R28" i="42" s="1"/>
  <c r="AY8" i="41"/>
  <c r="AZ8" i="41" s="1"/>
  <c r="R8" i="41" s="1"/>
  <c r="AY14" i="41"/>
  <c r="AZ14" i="41" s="1"/>
  <c r="R14" i="41" s="1"/>
  <c r="AY23" i="41"/>
  <c r="AZ23" i="41" s="1"/>
  <c r="R23" i="41" s="1"/>
  <c r="AY20" i="41"/>
  <c r="AZ20" i="41" s="1"/>
  <c r="R20" i="41" s="1"/>
  <c r="AY27" i="41"/>
  <c r="AZ27" i="41" s="1"/>
  <c r="R27" i="41" s="1"/>
  <c r="AY24" i="41"/>
  <c r="AZ24" i="41" s="1"/>
  <c r="R24" i="41" s="1"/>
  <c r="AY30" i="41"/>
  <c r="AZ30" i="41" s="1"/>
  <c r="R30" i="41" s="1"/>
  <c r="AY31" i="41"/>
  <c r="AZ31" i="41" s="1"/>
  <c r="R31" i="41" s="1"/>
  <c r="AY33" i="41"/>
  <c r="AZ33" i="41" s="1"/>
  <c r="R33" i="41" s="1"/>
  <c r="AY35" i="41"/>
  <c r="AZ35" i="41" s="1"/>
  <c r="R35" i="41" s="1"/>
  <c r="AY37" i="41"/>
  <c r="AZ37" i="41" s="1"/>
  <c r="R37" i="41" s="1"/>
  <c r="AY39" i="41"/>
  <c r="AZ39" i="41" s="1"/>
  <c r="R39" i="41" s="1"/>
  <c r="AY41" i="41"/>
  <c r="AZ41" i="41" s="1"/>
  <c r="R41" i="41" s="1"/>
  <c r="AY43" i="41"/>
  <c r="AZ43" i="41" s="1"/>
  <c r="R43" i="41" s="1"/>
  <c r="AY45" i="41"/>
  <c r="AZ45" i="41" s="1"/>
  <c r="R45" i="41" s="1"/>
  <c r="AY47" i="41"/>
  <c r="AZ47" i="41" s="1"/>
  <c r="R47" i="41" s="1"/>
  <c r="AY49" i="41"/>
  <c r="AZ49" i="41" s="1"/>
  <c r="R49" i="41" s="1"/>
  <c r="AY51" i="41"/>
  <c r="AZ51" i="41" s="1"/>
  <c r="R51" i="41" s="1"/>
  <c r="AY53" i="41"/>
  <c r="AZ53" i="41" s="1"/>
  <c r="R53" i="41" s="1"/>
  <c r="AY55" i="41"/>
  <c r="AZ55" i="41" s="1"/>
  <c r="R55" i="41" s="1"/>
  <c r="AY57" i="41"/>
  <c r="AZ57" i="41" s="1"/>
  <c r="R57" i="41" s="1"/>
  <c r="AY59" i="41"/>
  <c r="AZ59" i="41" s="1"/>
  <c r="R59" i="41" s="1"/>
  <c r="AY5" i="42"/>
  <c r="AZ5" i="42" s="1"/>
  <c r="R5" i="42" s="1"/>
  <c r="AY23" i="42"/>
  <c r="AZ23" i="42" s="1"/>
  <c r="R23" i="42" s="1"/>
  <c r="AY19" i="42"/>
  <c r="AZ19" i="42" s="1"/>
  <c r="R19" i="42" s="1"/>
  <c r="AY20" i="43"/>
  <c r="AZ20" i="43" s="1"/>
  <c r="R20" i="43" s="1"/>
  <c r="AY7" i="43"/>
  <c r="AZ7" i="43" s="1"/>
  <c r="R7" i="43" s="1"/>
  <c r="AY11" i="43"/>
  <c r="AZ11" i="43" s="1"/>
  <c r="R11" i="43" s="1"/>
  <c r="AY16" i="41"/>
  <c r="AZ16" i="41" s="1"/>
  <c r="R16" i="41" s="1"/>
  <c r="AY60" i="24"/>
  <c r="AZ60" i="24" s="1"/>
  <c r="AY56" i="24"/>
  <c r="AZ56" i="24" s="1"/>
  <c r="AY52" i="24"/>
  <c r="AZ52" i="24" s="1"/>
  <c r="AY48" i="24"/>
  <c r="AZ48" i="24" s="1"/>
  <c r="AY44" i="24"/>
  <c r="AZ44" i="24" s="1"/>
  <c r="AY40" i="24"/>
  <c r="AZ40" i="24" s="1"/>
  <c r="AY36" i="24"/>
  <c r="AZ36" i="24" s="1"/>
  <c r="AY32" i="24"/>
  <c r="AZ32" i="24" s="1"/>
  <c r="AY28" i="24"/>
  <c r="AZ28" i="24" s="1"/>
  <c r="AY22" i="24"/>
  <c r="AZ22" i="24" s="1"/>
  <c r="AY20" i="24"/>
  <c r="AZ20" i="24" s="1"/>
  <c r="AY17" i="24"/>
  <c r="AZ17" i="24" s="1"/>
  <c r="AY16" i="24"/>
  <c r="AZ16" i="24" s="1"/>
  <c r="AY10" i="24"/>
  <c r="AZ10" i="24" s="1"/>
  <c r="AY9" i="41"/>
  <c r="AZ9" i="41" s="1"/>
  <c r="R9" i="41" s="1"/>
  <c r="AY7" i="42"/>
  <c r="AZ7" i="42" s="1"/>
  <c r="R7" i="42" s="1"/>
  <c r="AY15" i="42"/>
  <c r="AZ15" i="42" s="1"/>
  <c r="R15" i="42" s="1"/>
  <c r="AY21" i="42"/>
  <c r="AZ21" i="42" s="1"/>
  <c r="R21" i="42" s="1"/>
  <c r="AY25" i="42"/>
  <c r="AZ25" i="42" s="1"/>
  <c r="R25" i="42" s="1"/>
  <c r="AY26" i="42"/>
  <c r="AZ26" i="42" s="1"/>
  <c r="R26" i="42" s="1"/>
  <c r="AY4" i="43"/>
  <c r="AZ4" i="43" s="1"/>
  <c r="R4" i="43" s="1"/>
  <c r="AY14" i="43"/>
  <c r="AZ14" i="43" s="1"/>
  <c r="R14" i="43" s="1"/>
  <c r="AY12" i="43"/>
  <c r="AZ12" i="43" s="1"/>
  <c r="R12" i="43" s="1"/>
  <c r="AY26" i="43"/>
  <c r="AZ26" i="43" s="1"/>
  <c r="R26" i="43" s="1"/>
  <c r="AY28" i="43"/>
  <c r="AZ28" i="43" s="1"/>
  <c r="R28" i="43" s="1"/>
  <c r="AY17" i="43"/>
  <c r="AZ17" i="43" s="1"/>
  <c r="R17" i="43" s="1"/>
  <c r="AY21" i="43"/>
  <c r="AZ21" i="43" s="1"/>
  <c r="R21" i="43" s="1"/>
  <c r="AY30" i="43"/>
  <c r="AZ30" i="43" s="1"/>
  <c r="R30" i="43" s="1"/>
  <c r="AY32" i="43"/>
  <c r="AZ32" i="43" s="1"/>
  <c r="R32" i="43" s="1"/>
  <c r="AY34" i="43"/>
  <c r="AZ34" i="43" s="1"/>
  <c r="R34" i="43" s="1"/>
  <c r="AY36" i="43"/>
  <c r="AZ36" i="43" s="1"/>
  <c r="R36" i="43" s="1"/>
  <c r="AY38" i="43"/>
  <c r="AZ38" i="43" s="1"/>
  <c r="R38" i="43" s="1"/>
  <c r="AY40" i="43"/>
  <c r="AZ40" i="43" s="1"/>
  <c r="R40" i="43" s="1"/>
  <c r="AY42" i="43"/>
  <c r="AZ42" i="43" s="1"/>
  <c r="R42" i="43" s="1"/>
  <c r="AY44" i="43"/>
  <c r="AZ44" i="43" s="1"/>
  <c r="R44" i="43" s="1"/>
  <c r="AY46" i="43"/>
  <c r="AZ46" i="43" s="1"/>
  <c r="R46" i="43" s="1"/>
  <c r="AY48" i="43"/>
  <c r="AZ48" i="43" s="1"/>
  <c r="R48" i="43" s="1"/>
  <c r="AY50" i="43"/>
  <c r="AZ50" i="43" s="1"/>
  <c r="R50" i="43" s="1"/>
  <c r="AY52" i="43"/>
  <c r="AZ52" i="43" s="1"/>
  <c r="R52" i="43" s="1"/>
  <c r="AY54" i="43"/>
  <c r="AZ54" i="43" s="1"/>
  <c r="R54" i="43" s="1"/>
  <c r="AY56" i="43"/>
  <c r="AZ56" i="43" s="1"/>
  <c r="R56" i="43" s="1"/>
  <c r="AY58" i="43"/>
  <c r="AZ58" i="43" s="1"/>
  <c r="R58" i="43" s="1"/>
  <c r="AY60" i="43"/>
  <c r="AZ60" i="43" s="1"/>
  <c r="R60" i="43" s="1"/>
  <c r="AY55" i="42"/>
  <c r="AZ55" i="42" s="1"/>
  <c r="R55" i="42" s="1"/>
  <c r="AY59" i="42"/>
  <c r="AZ59" i="42" s="1"/>
  <c r="R59" i="42" s="1"/>
  <c r="AY12" i="42"/>
  <c r="AZ12" i="42" s="1"/>
  <c r="R12" i="42" s="1"/>
  <c r="AY12" i="41"/>
  <c r="AZ12" i="41" s="1"/>
  <c r="R12" i="41" s="1"/>
  <c r="AY15" i="41"/>
  <c r="AZ15" i="41" s="1"/>
  <c r="R15" i="41" s="1"/>
  <c r="AY26" i="41"/>
  <c r="AZ26" i="41" s="1"/>
  <c r="R26" i="41" s="1"/>
  <c r="AY21" i="41"/>
  <c r="AZ21" i="41" s="1"/>
  <c r="R21" i="41" s="1"/>
  <c r="AY28" i="41"/>
  <c r="AZ28" i="41" s="1"/>
  <c r="R28" i="41" s="1"/>
  <c r="AY29" i="41"/>
  <c r="AZ29" i="41" s="1"/>
  <c r="R29" i="41" s="1"/>
  <c r="AY25" i="41"/>
  <c r="AZ25" i="41" s="1"/>
  <c r="R25" i="41" s="1"/>
  <c r="AY32" i="41"/>
  <c r="AZ32" i="41" s="1"/>
  <c r="R32" i="41" s="1"/>
  <c r="AY34" i="41"/>
  <c r="AZ34" i="41" s="1"/>
  <c r="R34" i="41" s="1"/>
  <c r="AY36" i="41"/>
  <c r="AZ36" i="41" s="1"/>
  <c r="R36" i="41" s="1"/>
  <c r="AY38" i="41"/>
  <c r="AZ38" i="41" s="1"/>
  <c r="R38" i="41" s="1"/>
  <c r="AY40" i="41"/>
  <c r="AZ40" i="41" s="1"/>
  <c r="R40" i="41" s="1"/>
  <c r="AY42" i="41"/>
  <c r="AZ42" i="41" s="1"/>
  <c r="R42" i="41" s="1"/>
  <c r="AY44" i="41"/>
  <c r="AZ44" i="41" s="1"/>
  <c r="R44" i="41" s="1"/>
  <c r="AY46" i="41"/>
  <c r="AZ46" i="41" s="1"/>
  <c r="R46" i="41" s="1"/>
  <c r="AY48" i="41"/>
  <c r="AZ48" i="41" s="1"/>
  <c r="R48" i="41" s="1"/>
  <c r="AY50" i="41"/>
  <c r="AZ50" i="41" s="1"/>
  <c r="R50" i="41" s="1"/>
  <c r="AY52" i="41"/>
  <c r="AZ52" i="41" s="1"/>
  <c r="R52" i="41" s="1"/>
  <c r="AY54" i="41"/>
  <c r="AZ54" i="41" s="1"/>
  <c r="R54" i="41" s="1"/>
  <c r="AY56" i="41"/>
  <c r="AZ56" i="41" s="1"/>
  <c r="R56" i="41" s="1"/>
  <c r="AY58" i="41"/>
  <c r="AZ58" i="41" s="1"/>
  <c r="R58" i="41" s="1"/>
  <c r="AY60" i="41"/>
  <c r="AZ60" i="41" s="1"/>
  <c r="R60" i="41" s="1"/>
  <c r="AY10" i="42"/>
  <c r="AZ10" i="42" s="1"/>
  <c r="R10" i="42" s="1"/>
  <c r="AY13" i="43"/>
  <c r="AZ13" i="43" s="1"/>
  <c r="R13" i="43" s="1"/>
  <c r="AY57" i="24"/>
  <c r="AZ57" i="24" s="1"/>
  <c r="AY49" i="24"/>
  <c r="AZ49" i="24" s="1"/>
  <c r="AY41" i="24"/>
  <c r="AZ41" i="24" s="1"/>
  <c r="AY33" i="24"/>
  <c r="AZ33" i="24" s="1"/>
  <c r="AY25" i="24"/>
  <c r="AZ25" i="24" s="1"/>
  <c r="AY12" i="24"/>
  <c r="AZ12" i="24" s="1"/>
  <c r="AY8" i="24"/>
  <c r="AZ8" i="24" s="1"/>
  <c r="AY32" i="42"/>
  <c r="AZ32" i="42" s="1"/>
  <c r="R32" i="42" s="1"/>
  <c r="AY35" i="42"/>
  <c r="AZ35" i="42" s="1"/>
  <c r="R35" i="42" s="1"/>
  <c r="AY39" i="42"/>
  <c r="AZ39" i="42" s="1"/>
  <c r="R39" i="42" s="1"/>
  <c r="AY47" i="42"/>
  <c r="AZ47" i="42" s="1"/>
  <c r="R47" i="42" s="1"/>
  <c r="AY53" i="42"/>
  <c r="AZ53" i="42" s="1"/>
  <c r="R53" i="42" s="1"/>
  <c r="AY9" i="43"/>
  <c r="AZ9" i="43" s="1"/>
  <c r="R9" i="43" s="1"/>
  <c r="AY14" i="42"/>
  <c r="AZ14" i="42" s="1"/>
  <c r="R14" i="42" s="1"/>
  <c r="AY22" i="42"/>
  <c r="AZ22" i="42" s="1"/>
  <c r="R22" i="42" s="1"/>
  <c r="AY59" i="24"/>
  <c r="AZ59" i="24" s="1"/>
  <c r="AY55" i="24"/>
  <c r="AZ55" i="24" s="1"/>
  <c r="AY51" i="24"/>
  <c r="AZ51" i="24" s="1"/>
  <c r="AY47" i="24"/>
  <c r="AZ47" i="24" s="1"/>
  <c r="AY43" i="24"/>
  <c r="AZ43" i="24" s="1"/>
  <c r="AY39" i="24"/>
  <c r="AZ39" i="24" s="1"/>
  <c r="AY35" i="24"/>
  <c r="AZ35" i="24" s="1"/>
  <c r="AY31" i="24"/>
  <c r="AZ31" i="24" s="1"/>
  <c r="AY27" i="24"/>
  <c r="AZ27" i="24" s="1"/>
  <c r="AY21" i="24"/>
  <c r="AZ21" i="24" s="1"/>
  <c r="AY15" i="24"/>
  <c r="AZ15" i="24" s="1"/>
  <c r="AY14" i="24"/>
  <c r="AZ14" i="24" s="1"/>
  <c r="AY18" i="24"/>
  <c r="AZ18" i="24" s="1"/>
  <c r="AY9" i="24"/>
  <c r="AZ9" i="24" s="1"/>
  <c r="AY5" i="41"/>
  <c r="AZ5" i="41" s="1"/>
  <c r="R5" i="41" s="1"/>
  <c r="AY7" i="41"/>
  <c r="AZ7" i="41" s="1"/>
  <c r="R7" i="41" s="1"/>
  <c r="AY17" i="41"/>
  <c r="AZ17" i="41" s="1"/>
  <c r="R17" i="41" s="1"/>
  <c r="AY13" i="41"/>
  <c r="AZ13" i="41" s="1"/>
  <c r="R13" i="41" s="1"/>
  <c r="AY11" i="42"/>
  <c r="AZ11" i="42" s="1"/>
  <c r="R11" i="42" s="1"/>
  <c r="AY16" i="42"/>
  <c r="AZ16" i="42" s="1"/>
  <c r="R16" i="42" s="1"/>
  <c r="AY20" i="42"/>
  <c r="AZ20" i="42" s="1"/>
  <c r="R20" i="42" s="1"/>
  <c r="AY31" i="42"/>
  <c r="AZ31" i="42" s="1"/>
  <c r="R31" i="42" s="1"/>
  <c r="AY30" i="42"/>
  <c r="AZ30" i="42" s="1"/>
  <c r="R30" i="42" s="1"/>
  <c r="AY34" i="42"/>
  <c r="AZ34" i="42" s="1"/>
  <c r="R34" i="42" s="1"/>
  <c r="AY36" i="42"/>
  <c r="AZ36" i="42" s="1"/>
  <c r="R36" i="42" s="1"/>
  <c r="AY38" i="42"/>
  <c r="AZ38" i="42" s="1"/>
  <c r="R38" i="42" s="1"/>
  <c r="AY40" i="42"/>
  <c r="AZ40" i="42" s="1"/>
  <c r="R40" i="42" s="1"/>
  <c r="AY42" i="42"/>
  <c r="AZ42" i="42" s="1"/>
  <c r="R42" i="42" s="1"/>
  <c r="AY44" i="42"/>
  <c r="AZ44" i="42" s="1"/>
  <c r="R44" i="42" s="1"/>
  <c r="AY46" i="42"/>
  <c r="AZ46" i="42" s="1"/>
  <c r="R46" i="42" s="1"/>
  <c r="AY48" i="42"/>
  <c r="AZ48" i="42" s="1"/>
  <c r="R48" i="42" s="1"/>
  <c r="AY50" i="42"/>
  <c r="AZ50" i="42" s="1"/>
  <c r="R50" i="42" s="1"/>
  <c r="AY52" i="42"/>
  <c r="AZ52" i="42" s="1"/>
  <c r="R52" i="42" s="1"/>
  <c r="AY54" i="42"/>
  <c r="AZ54" i="42" s="1"/>
  <c r="R54" i="42" s="1"/>
  <c r="AY56" i="42"/>
  <c r="AZ56" i="42" s="1"/>
  <c r="R56" i="42" s="1"/>
  <c r="AY58" i="42"/>
  <c r="AZ58" i="42" s="1"/>
  <c r="R58" i="42" s="1"/>
  <c r="AY60" i="42"/>
  <c r="AZ60" i="42" s="1"/>
  <c r="R60" i="42" s="1"/>
  <c r="AY24" i="43"/>
  <c r="AZ24" i="43" s="1"/>
  <c r="R24" i="43" s="1"/>
  <c r="AY15" i="43"/>
  <c r="AZ15" i="43" s="1"/>
  <c r="R15" i="43" s="1"/>
  <c r="AY27" i="42"/>
  <c r="AZ27" i="42" s="1"/>
  <c r="R27" i="42" s="1"/>
  <c r="AY22" i="41"/>
  <c r="AZ22" i="41" s="1"/>
  <c r="R22" i="41" s="1"/>
  <c r="AY18" i="41"/>
  <c r="AZ18" i="41" s="1"/>
  <c r="R18" i="41" s="1"/>
  <c r="AY10" i="41"/>
  <c r="AZ10" i="41" s="1"/>
  <c r="R10" i="41" s="1"/>
  <c r="AY11" i="41"/>
  <c r="AZ11" i="41" s="1"/>
  <c r="R11" i="41" s="1"/>
  <c r="AY9" i="42"/>
  <c r="AZ9" i="42" s="1"/>
  <c r="R9" i="42" s="1"/>
  <c r="AY24" i="42"/>
  <c r="AZ24" i="42" s="1"/>
  <c r="R24" i="42" s="1"/>
  <c r="AY22" i="43"/>
  <c r="AZ22" i="43" s="1"/>
  <c r="R22" i="43" s="1"/>
  <c r="AS9" i="41"/>
  <c r="AT9" i="41" s="1"/>
  <c r="P9" i="41" s="1"/>
  <c r="AV5" i="42"/>
  <c r="AW5" i="42" s="1"/>
  <c r="Q5" i="42" s="1"/>
  <c r="AV7" i="43"/>
  <c r="AW7" i="43" s="1"/>
  <c r="Q7" i="43" s="1"/>
  <c r="AV9" i="41"/>
  <c r="AW9" i="41" s="1"/>
  <c r="Q9" i="41" s="1"/>
  <c r="AV8" i="43"/>
  <c r="AW8" i="43" s="1"/>
  <c r="Q8" i="43" s="1"/>
  <c r="AV11" i="43"/>
  <c r="AW11" i="43" s="1"/>
  <c r="Q11" i="43" s="1"/>
  <c r="AV4" i="43"/>
  <c r="AW4" i="43" s="1"/>
  <c r="Q4" i="43" s="1"/>
  <c r="AV12" i="43"/>
  <c r="AW12" i="43" s="1"/>
  <c r="Q12" i="43" s="1"/>
  <c r="AV26" i="43"/>
  <c r="AW26" i="43" s="1"/>
  <c r="Q26" i="43" s="1"/>
  <c r="AV28" i="43"/>
  <c r="AW28" i="43" s="1"/>
  <c r="Q28" i="43" s="1"/>
  <c r="AV17" i="43"/>
  <c r="AW17" i="43" s="1"/>
  <c r="Q17" i="43" s="1"/>
  <c r="AV21" i="43"/>
  <c r="AW21" i="43" s="1"/>
  <c r="Q21" i="43" s="1"/>
  <c r="AV30" i="43"/>
  <c r="AW30" i="43" s="1"/>
  <c r="Q30" i="43" s="1"/>
  <c r="AV32" i="43"/>
  <c r="AW32" i="43" s="1"/>
  <c r="Q32" i="43" s="1"/>
  <c r="AV34" i="43"/>
  <c r="AW34" i="43" s="1"/>
  <c r="Q34" i="43" s="1"/>
  <c r="AV36" i="43"/>
  <c r="AW36" i="43" s="1"/>
  <c r="Q36" i="43" s="1"/>
  <c r="AV38" i="43"/>
  <c r="AW38" i="43" s="1"/>
  <c r="Q38" i="43" s="1"/>
  <c r="AV40" i="43"/>
  <c r="AW40" i="43" s="1"/>
  <c r="Q40" i="43" s="1"/>
  <c r="AV42" i="43"/>
  <c r="AW42" i="43" s="1"/>
  <c r="Q42" i="43" s="1"/>
  <c r="AV44" i="43"/>
  <c r="AW44" i="43" s="1"/>
  <c r="Q44" i="43" s="1"/>
  <c r="AV46" i="43"/>
  <c r="AW46" i="43" s="1"/>
  <c r="Q46" i="43" s="1"/>
  <c r="AV48" i="43"/>
  <c r="AW48" i="43" s="1"/>
  <c r="Q48" i="43" s="1"/>
  <c r="AV50" i="43"/>
  <c r="AW50" i="43" s="1"/>
  <c r="Q50" i="43" s="1"/>
  <c r="AV52" i="43"/>
  <c r="AW52" i="43" s="1"/>
  <c r="Q52" i="43" s="1"/>
  <c r="AV54" i="43"/>
  <c r="AW54" i="43" s="1"/>
  <c r="Q54" i="43" s="1"/>
  <c r="AV56" i="43"/>
  <c r="AW56" i="43" s="1"/>
  <c r="Q56" i="43" s="1"/>
  <c r="AV58" i="43"/>
  <c r="AW58" i="43" s="1"/>
  <c r="Q58" i="43" s="1"/>
  <c r="AV60" i="43"/>
  <c r="AW60" i="43" s="1"/>
  <c r="Q60" i="43" s="1"/>
  <c r="AV5" i="43"/>
  <c r="AW5" i="43" s="1"/>
  <c r="Q5" i="43" s="1"/>
  <c r="AV16" i="43"/>
  <c r="AW16" i="43" s="1"/>
  <c r="Q16" i="43" s="1"/>
  <c r="AV27" i="43"/>
  <c r="AW27" i="43" s="1"/>
  <c r="Q27" i="43" s="1"/>
  <c r="AV19" i="43"/>
  <c r="AW19" i="43" s="1"/>
  <c r="Q19" i="43" s="1"/>
  <c r="AV18" i="43"/>
  <c r="AW18" i="43" s="1"/>
  <c r="Q18" i="43" s="1"/>
  <c r="AV29" i="43"/>
  <c r="AW29" i="43" s="1"/>
  <c r="Q29" i="43" s="1"/>
  <c r="AV31" i="43"/>
  <c r="AW31" i="43" s="1"/>
  <c r="Q31" i="43" s="1"/>
  <c r="AV33" i="43"/>
  <c r="AW33" i="43" s="1"/>
  <c r="Q33" i="43" s="1"/>
  <c r="AV35" i="43"/>
  <c r="AW35" i="43" s="1"/>
  <c r="Q35" i="43" s="1"/>
  <c r="AV37" i="43"/>
  <c r="AW37" i="43" s="1"/>
  <c r="Q37" i="43" s="1"/>
  <c r="AV39" i="43"/>
  <c r="AW39" i="43" s="1"/>
  <c r="Q39" i="43" s="1"/>
  <c r="AV41" i="43"/>
  <c r="AW41" i="43" s="1"/>
  <c r="Q41" i="43" s="1"/>
  <c r="AV43" i="43"/>
  <c r="AW43" i="43" s="1"/>
  <c r="Q43" i="43" s="1"/>
  <c r="AV45" i="43"/>
  <c r="AW45" i="43" s="1"/>
  <c r="Q45" i="43" s="1"/>
  <c r="AV47" i="43"/>
  <c r="AW47" i="43" s="1"/>
  <c r="Q47" i="43" s="1"/>
  <c r="AV49" i="43"/>
  <c r="AW49" i="43" s="1"/>
  <c r="Q49" i="43" s="1"/>
  <c r="AV51" i="43"/>
  <c r="AW51" i="43" s="1"/>
  <c r="Q51" i="43" s="1"/>
  <c r="AV53" i="43"/>
  <c r="AW53" i="43" s="1"/>
  <c r="Q53" i="43" s="1"/>
  <c r="AV55" i="43"/>
  <c r="AW55" i="43" s="1"/>
  <c r="Q55" i="43" s="1"/>
  <c r="AV57" i="43"/>
  <c r="AW57" i="43" s="1"/>
  <c r="Q57" i="43" s="1"/>
  <c r="AV59" i="43"/>
  <c r="AW59" i="43" s="1"/>
  <c r="Q59" i="43" s="1"/>
  <c r="AV18" i="42"/>
  <c r="AW18" i="42" s="1"/>
  <c r="Q18" i="42" s="1"/>
  <c r="AV14" i="42"/>
  <c r="AW14" i="42" s="1"/>
  <c r="Q14" i="42" s="1"/>
  <c r="AV6" i="42"/>
  <c r="AW6" i="42" s="1"/>
  <c r="Q6" i="42" s="1"/>
  <c r="AV4" i="42"/>
  <c r="AW4" i="42" s="1"/>
  <c r="Q4" i="42" s="1"/>
  <c r="AV12" i="42"/>
  <c r="AW12" i="42" s="1"/>
  <c r="Q12" i="42" s="1"/>
  <c r="AV22" i="42"/>
  <c r="AW22" i="42" s="1"/>
  <c r="Q22" i="42" s="1"/>
  <c r="AV17" i="42"/>
  <c r="AW17" i="42" s="1"/>
  <c r="Q17" i="42" s="1"/>
  <c r="AV28" i="42"/>
  <c r="AW28" i="42" s="1"/>
  <c r="Q28" i="42" s="1"/>
  <c r="AV27" i="42"/>
  <c r="AW27" i="42" s="1"/>
  <c r="Q27" i="42" s="1"/>
  <c r="AV41" i="42"/>
  <c r="AW41" i="42" s="1"/>
  <c r="Q41" i="42" s="1"/>
  <c r="AV43" i="42"/>
  <c r="AW43" i="42" s="1"/>
  <c r="Q43" i="42" s="1"/>
  <c r="AV47" i="42"/>
  <c r="AW47" i="42" s="1"/>
  <c r="Q47" i="42" s="1"/>
  <c r="AV7" i="42"/>
  <c r="AW7" i="42" s="1"/>
  <c r="Q7" i="42" s="1"/>
  <c r="AV15" i="42"/>
  <c r="AW15" i="42" s="1"/>
  <c r="Q15" i="42" s="1"/>
  <c r="AV21" i="42"/>
  <c r="AW21" i="42" s="1"/>
  <c r="Q21" i="42" s="1"/>
  <c r="AV25" i="42"/>
  <c r="AW25" i="42" s="1"/>
  <c r="Q25" i="42" s="1"/>
  <c r="AV26" i="42"/>
  <c r="AW26" i="42" s="1"/>
  <c r="Q26" i="42" s="1"/>
  <c r="AV13" i="42"/>
  <c r="AW13" i="42" s="1"/>
  <c r="Q13" i="42" s="1"/>
  <c r="AV32" i="42"/>
  <c r="AW32" i="42" s="1"/>
  <c r="Q32" i="42" s="1"/>
  <c r="AV39" i="42"/>
  <c r="AW39" i="42" s="1"/>
  <c r="Q39" i="42" s="1"/>
  <c r="AV51" i="42"/>
  <c r="AW51" i="42" s="1"/>
  <c r="Q51" i="42" s="1"/>
  <c r="AV53" i="42"/>
  <c r="AW53" i="42" s="1"/>
  <c r="Q53" i="42" s="1"/>
  <c r="AV10" i="42"/>
  <c r="AW10" i="42" s="1"/>
  <c r="Q10" i="42" s="1"/>
  <c r="AV45" i="42"/>
  <c r="AW45" i="42" s="1"/>
  <c r="Q45" i="42" s="1"/>
  <c r="AV16" i="42"/>
  <c r="AW16" i="42" s="1"/>
  <c r="Q16" i="42" s="1"/>
  <c r="AV20" i="42"/>
  <c r="AW20" i="42" s="1"/>
  <c r="Q20" i="42" s="1"/>
  <c r="AV31" i="42"/>
  <c r="AW31" i="42" s="1"/>
  <c r="Q31" i="42" s="1"/>
  <c r="AV30" i="42"/>
  <c r="AW30" i="42" s="1"/>
  <c r="Q30" i="42" s="1"/>
  <c r="AV34" i="42"/>
  <c r="AW34" i="42" s="1"/>
  <c r="Q34" i="42" s="1"/>
  <c r="AV36" i="42"/>
  <c r="AW36" i="42" s="1"/>
  <c r="Q36" i="42" s="1"/>
  <c r="AV38" i="42"/>
  <c r="AW38" i="42" s="1"/>
  <c r="Q38" i="42" s="1"/>
  <c r="AV40" i="42"/>
  <c r="AW40" i="42" s="1"/>
  <c r="Q40" i="42" s="1"/>
  <c r="AV42" i="42"/>
  <c r="AW42" i="42" s="1"/>
  <c r="Q42" i="42" s="1"/>
  <c r="AV44" i="42"/>
  <c r="AW44" i="42" s="1"/>
  <c r="Q44" i="42" s="1"/>
  <c r="AV46" i="42"/>
  <c r="AW46" i="42" s="1"/>
  <c r="Q46" i="42" s="1"/>
  <c r="AV48" i="42"/>
  <c r="AW48" i="42" s="1"/>
  <c r="Q48" i="42" s="1"/>
  <c r="AV50" i="42"/>
  <c r="AW50" i="42" s="1"/>
  <c r="Q50" i="42" s="1"/>
  <c r="AV52" i="42"/>
  <c r="AW52" i="42" s="1"/>
  <c r="Q52" i="42" s="1"/>
  <c r="AV54" i="42"/>
  <c r="AW54" i="42" s="1"/>
  <c r="Q54" i="42" s="1"/>
  <c r="AV56" i="42"/>
  <c r="AW56" i="42" s="1"/>
  <c r="Q56" i="42" s="1"/>
  <c r="AV58" i="42"/>
  <c r="AW58" i="42" s="1"/>
  <c r="Q58" i="42" s="1"/>
  <c r="AV60" i="42"/>
  <c r="AW60" i="42" s="1"/>
  <c r="Q60" i="42" s="1"/>
  <c r="AV33" i="42"/>
  <c r="AW33" i="42" s="1"/>
  <c r="Q33" i="42" s="1"/>
  <c r="AV9" i="42"/>
  <c r="AW9" i="42" s="1"/>
  <c r="Q9" i="42" s="1"/>
  <c r="AV35" i="42"/>
  <c r="AW35" i="42" s="1"/>
  <c r="Q35" i="42" s="1"/>
  <c r="AV37" i="42"/>
  <c r="AW37" i="42" s="1"/>
  <c r="Q37" i="42" s="1"/>
  <c r="AV49" i="42"/>
  <c r="AW49" i="42" s="1"/>
  <c r="Q49" i="42" s="1"/>
  <c r="AV55" i="42"/>
  <c r="AW55" i="42" s="1"/>
  <c r="Q55" i="42" s="1"/>
  <c r="AV57" i="42"/>
  <c r="AW57" i="42" s="1"/>
  <c r="Q57" i="42" s="1"/>
  <c r="AV59" i="42"/>
  <c r="AW59" i="42" s="1"/>
  <c r="Q59" i="42" s="1"/>
  <c r="AV8" i="42"/>
  <c r="AW8" i="42" s="1"/>
  <c r="Q8" i="42" s="1"/>
  <c r="AV4" i="24"/>
  <c r="AW4" i="24" s="1"/>
  <c r="AS12" i="24"/>
  <c r="AT12" i="24" s="1"/>
  <c r="AV8" i="41"/>
  <c r="AW8" i="41" s="1"/>
  <c r="Q8" i="41" s="1"/>
  <c r="AV20" i="41"/>
  <c r="AW20" i="41" s="1"/>
  <c r="Q20" i="41" s="1"/>
  <c r="AV27" i="41"/>
  <c r="AW27" i="41" s="1"/>
  <c r="Q27" i="41" s="1"/>
  <c r="AV24" i="41"/>
  <c r="AW24" i="41" s="1"/>
  <c r="Q24" i="41" s="1"/>
  <c r="AV30" i="41"/>
  <c r="AW30" i="41" s="1"/>
  <c r="Q30" i="41" s="1"/>
  <c r="AV31" i="41"/>
  <c r="AW31" i="41" s="1"/>
  <c r="Q31" i="41" s="1"/>
  <c r="AV33" i="41"/>
  <c r="AW33" i="41" s="1"/>
  <c r="Q33" i="41" s="1"/>
  <c r="AV35" i="41"/>
  <c r="AW35" i="41" s="1"/>
  <c r="Q35" i="41" s="1"/>
  <c r="AV37" i="41"/>
  <c r="AW37" i="41" s="1"/>
  <c r="Q37" i="41" s="1"/>
  <c r="AV39" i="41"/>
  <c r="AW39" i="41" s="1"/>
  <c r="Q39" i="41" s="1"/>
  <c r="AV41" i="41"/>
  <c r="AW41" i="41" s="1"/>
  <c r="Q41" i="41" s="1"/>
  <c r="AV43" i="41"/>
  <c r="AW43" i="41" s="1"/>
  <c r="Q43" i="41" s="1"/>
  <c r="AV45" i="41"/>
  <c r="AW45" i="41" s="1"/>
  <c r="Q45" i="41" s="1"/>
  <c r="AV47" i="41"/>
  <c r="AW47" i="41" s="1"/>
  <c r="Q47" i="41" s="1"/>
  <c r="AV49" i="41"/>
  <c r="AW49" i="41" s="1"/>
  <c r="Q49" i="41" s="1"/>
  <c r="AV51" i="41"/>
  <c r="AW51" i="41" s="1"/>
  <c r="Q51" i="41" s="1"/>
  <c r="AV53" i="41"/>
  <c r="AW53" i="41" s="1"/>
  <c r="Q53" i="41" s="1"/>
  <c r="AV55" i="41"/>
  <c r="AW55" i="41" s="1"/>
  <c r="Q55" i="41" s="1"/>
  <c r="AV57" i="41"/>
  <c r="AW57" i="41" s="1"/>
  <c r="Q57" i="41" s="1"/>
  <c r="AV59" i="41"/>
  <c r="AW59" i="41" s="1"/>
  <c r="Q59" i="41" s="1"/>
  <c r="AS8" i="43"/>
  <c r="AT8" i="43" s="1"/>
  <c r="P8" i="43" s="1"/>
  <c r="AV12" i="41"/>
  <c r="AW12" i="41" s="1"/>
  <c r="Q12" i="41" s="1"/>
  <c r="AV21" i="41"/>
  <c r="AW21" i="41" s="1"/>
  <c r="Q21" i="41" s="1"/>
  <c r="AV28" i="41"/>
  <c r="AW28" i="41" s="1"/>
  <c r="Q28" i="41" s="1"/>
  <c r="AV29" i="41"/>
  <c r="AW29" i="41" s="1"/>
  <c r="Q29" i="41" s="1"/>
  <c r="AV25" i="41"/>
  <c r="AW25" i="41" s="1"/>
  <c r="Q25" i="41" s="1"/>
  <c r="AV32" i="41"/>
  <c r="AW32" i="41" s="1"/>
  <c r="Q32" i="41" s="1"/>
  <c r="AV34" i="41"/>
  <c r="AW34" i="41" s="1"/>
  <c r="Q34" i="41" s="1"/>
  <c r="AV36" i="41"/>
  <c r="AW36" i="41" s="1"/>
  <c r="Q36" i="41" s="1"/>
  <c r="AV38" i="41"/>
  <c r="AW38" i="41" s="1"/>
  <c r="Q38" i="41" s="1"/>
  <c r="AV40" i="41"/>
  <c r="AW40" i="41" s="1"/>
  <c r="Q40" i="41" s="1"/>
  <c r="AV42" i="41"/>
  <c r="AW42" i="41" s="1"/>
  <c r="Q42" i="41" s="1"/>
  <c r="AV44" i="41"/>
  <c r="AW44" i="41" s="1"/>
  <c r="Q44" i="41" s="1"/>
  <c r="AV46" i="41"/>
  <c r="AW46" i="41" s="1"/>
  <c r="Q46" i="41" s="1"/>
  <c r="AV48" i="41"/>
  <c r="AW48" i="41" s="1"/>
  <c r="Q48" i="41" s="1"/>
  <c r="AV50" i="41"/>
  <c r="AW50" i="41" s="1"/>
  <c r="Q50" i="41" s="1"/>
  <c r="AV52" i="41"/>
  <c r="AW52" i="41" s="1"/>
  <c r="Q52" i="41" s="1"/>
  <c r="AV54" i="41"/>
  <c r="AW54" i="41" s="1"/>
  <c r="Q54" i="41" s="1"/>
  <c r="AV56" i="41"/>
  <c r="AW56" i="41" s="1"/>
  <c r="Q56" i="41" s="1"/>
  <c r="AV58" i="41"/>
  <c r="AW58" i="41" s="1"/>
  <c r="Q58" i="41" s="1"/>
  <c r="AV60" i="41"/>
  <c r="AW60" i="41" s="1"/>
  <c r="Q60" i="41" s="1"/>
  <c r="AV5" i="41"/>
  <c r="AW5" i="41" s="1"/>
  <c r="Q5" i="41" s="1"/>
  <c r="AV7" i="41"/>
  <c r="AW7" i="41" s="1"/>
  <c r="Q7" i="41" s="1"/>
  <c r="AV17" i="41"/>
  <c r="AW17" i="41" s="1"/>
  <c r="Q17" i="41" s="1"/>
  <c r="AV13" i="41"/>
  <c r="AW13" i="41" s="1"/>
  <c r="Q13" i="41" s="1"/>
  <c r="AV10" i="41"/>
  <c r="AW10" i="41" s="1"/>
  <c r="Q10" i="41" s="1"/>
  <c r="AV4" i="41"/>
  <c r="AW4" i="41" s="1"/>
  <c r="Q4" i="41" s="1"/>
  <c r="AV6" i="41"/>
  <c r="AW6" i="41" s="1"/>
  <c r="Q6" i="41" s="1"/>
  <c r="AS8" i="24"/>
  <c r="AT8" i="24" s="1"/>
  <c r="AS18" i="42"/>
  <c r="AT18" i="42" s="1"/>
  <c r="P18" i="42" s="1"/>
  <c r="AV60" i="24"/>
  <c r="AW60" i="24" s="1"/>
  <c r="AV56" i="24"/>
  <c r="AW56" i="24" s="1"/>
  <c r="AV52" i="24"/>
  <c r="AW52" i="24" s="1"/>
  <c r="AV48" i="24"/>
  <c r="AW48" i="24" s="1"/>
  <c r="AV44" i="24"/>
  <c r="AW44" i="24" s="1"/>
  <c r="AV40" i="24"/>
  <c r="AW40" i="24" s="1"/>
  <c r="AV36" i="24"/>
  <c r="AW36" i="24" s="1"/>
  <c r="AV32" i="24"/>
  <c r="AW32" i="24" s="1"/>
  <c r="AV28" i="24"/>
  <c r="AW28" i="24" s="1"/>
  <c r="AV22" i="24"/>
  <c r="AW22" i="24" s="1"/>
  <c r="AV10" i="24"/>
  <c r="AW10" i="24" s="1"/>
  <c r="AS14" i="42"/>
  <c r="AT14" i="42" s="1"/>
  <c r="P14" i="42" s="1"/>
  <c r="AS6" i="42"/>
  <c r="AT6" i="42" s="1"/>
  <c r="P6" i="42" s="1"/>
  <c r="AS4" i="42"/>
  <c r="AT4" i="42" s="1"/>
  <c r="P4" i="42" s="1"/>
  <c r="AS12" i="42"/>
  <c r="AT12" i="42" s="1"/>
  <c r="P12" i="42" s="1"/>
  <c r="AS22" i="42"/>
  <c r="AT22" i="42" s="1"/>
  <c r="P22" i="42" s="1"/>
  <c r="AS17" i="42"/>
  <c r="AT17" i="42" s="1"/>
  <c r="P17" i="42" s="1"/>
  <c r="AS28" i="42"/>
  <c r="AT28" i="42" s="1"/>
  <c r="P28" i="42" s="1"/>
  <c r="AS10" i="24"/>
  <c r="AT10" i="24" s="1"/>
  <c r="AS7" i="42"/>
  <c r="AT7" i="42" s="1"/>
  <c r="P7" i="42" s="1"/>
  <c r="AS15" i="42"/>
  <c r="AT15" i="42" s="1"/>
  <c r="P15" i="42" s="1"/>
  <c r="AS21" i="42"/>
  <c r="AT21" i="42" s="1"/>
  <c r="P21" i="42" s="1"/>
  <c r="AS25" i="42"/>
  <c r="AT25" i="42" s="1"/>
  <c r="P25" i="42" s="1"/>
  <c r="AS26" i="42"/>
  <c r="AT26" i="42" s="1"/>
  <c r="P26" i="42" s="1"/>
  <c r="AS4" i="43"/>
  <c r="AT4" i="43" s="1"/>
  <c r="P4" i="43" s="1"/>
  <c r="AS12" i="43"/>
  <c r="AT12" i="43" s="1"/>
  <c r="P12" i="43" s="1"/>
  <c r="AS26" i="43"/>
  <c r="AT26" i="43" s="1"/>
  <c r="P26" i="43" s="1"/>
  <c r="AS28" i="43"/>
  <c r="AT28" i="43" s="1"/>
  <c r="P28" i="43" s="1"/>
  <c r="AS17" i="43"/>
  <c r="AT17" i="43" s="1"/>
  <c r="P17" i="43" s="1"/>
  <c r="AS21" i="43"/>
  <c r="AT21" i="43" s="1"/>
  <c r="P21" i="43" s="1"/>
  <c r="AS30" i="43"/>
  <c r="AT30" i="43" s="1"/>
  <c r="P30" i="43" s="1"/>
  <c r="AS32" i="43"/>
  <c r="AT32" i="43" s="1"/>
  <c r="P32" i="43" s="1"/>
  <c r="AS34" i="43"/>
  <c r="AT34" i="43" s="1"/>
  <c r="P34" i="43" s="1"/>
  <c r="AS36" i="43"/>
  <c r="AT36" i="43" s="1"/>
  <c r="P36" i="43" s="1"/>
  <c r="AS38" i="43"/>
  <c r="AT38" i="43" s="1"/>
  <c r="P38" i="43" s="1"/>
  <c r="AS40" i="43"/>
  <c r="AT40" i="43" s="1"/>
  <c r="P40" i="43" s="1"/>
  <c r="AS42" i="43"/>
  <c r="AT42" i="43" s="1"/>
  <c r="P42" i="43" s="1"/>
  <c r="AS44" i="43"/>
  <c r="AT44" i="43" s="1"/>
  <c r="P44" i="43" s="1"/>
  <c r="AS46" i="43"/>
  <c r="AT46" i="43" s="1"/>
  <c r="P46" i="43" s="1"/>
  <c r="AS48" i="43"/>
  <c r="AT48" i="43" s="1"/>
  <c r="P48" i="43" s="1"/>
  <c r="AS50" i="43"/>
  <c r="AT50" i="43" s="1"/>
  <c r="P50" i="43" s="1"/>
  <c r="AS52" i="43"/>
  <c r="AT52" i="43" s="1"/>
  <c r="P52" i="43" s="1"/>
  <c r="AS54" i="43"/>
  <c r="AT54" i="43" s="1"/>
  <c r="P54" i="43" s="1"/>
  <c r="AS56" i="43"/>
  <c r="AT56" i="43" s="1"/>
  <c r="P56" i="43" s="1"/>
  <c r="AS58" i="43"/>
  <c r="AT58" i="43" s="1"/>
  <c r="P58" i="43" s="1"/>
  <c r="AS60" i="43"/>
  <c r="AT60" i="43" s="1"/>
  <c r="P60" i="43" s="1"/>
  <c r="AS5" i="24"/>
  <c r="AT5" i="24" s="1"/>
  <c r="AS13" i="42"/>
  <c r="AT13" i="42" s="1"/>
  <c r="P13" i="42" s="1"/>
  <c r="AV59" i="24"/>
  <c r="AW59" i="24" s="1"/>
  <c r="AV55" i="24"/>
  <c r="AW55" i="24" s="1"/>
  <c r="AV51" i="24"/>
  <c r="AW51" i="24" s="1"/>
  <c r="AV47" i="24"/>
  <c r="AW47" i="24" s="1"/>
  <c r="AV43" i="24"/>
  <c r="AW43" i="24" s="1"/>
  <c r="AV39" i="24"/>
  <c r="AW39" i="24" s="1"/>
  <c r="AV35" i="24"/>
  <c r="AW35" i="24" s="1"/>
  <c r="AV31" i="24"/>
  <c r="AW31" i="24" s="1"/>
  <c r="AV27" i="24"/>
  <c r="AW27" i="24" s="1"/>
  <c r="AV21" i="24"/>
  <c r="AW21" i="24" s="1"/>
  <c r="AV15" i="24"/>
  <c r="AW15" i="24" s="1"/>
  <c r="AV14" i="24"/>
  <c r="AW14" i="24" s="1"/>
  <c r="AV9" i="24"/>
  <c r="AW9" i="24" s="1"/>
  <c r="AS12" i="41"/>
  <c r="AT12" i="41" s="1"/>
  <c r="P12" i="41" s="1"/>
  <c r="AS21" i="41"/>
  <c r="AT21" i="41" s="1"/>
  <c r="P21" i="41" s="1"/>
  <c r="AS28" i="41"/>
  <c r="AT28" i="41" s="1"/>
  <c r="P28" i="41" s="1"/>
  <c r="AS29" i="41"/>
  <c r="AT29" i="41" s="1"/>
  <c r="P29" i="41" s="1"/>
  <c r="AS25" i="41"/>
  <c r="AT25" i="41" s="1"/>
  <c r="P25" i="41" s="1"/>
  <c r="AS32" i="41"/>
  <c r="AT32" i="41" s="1"/>
  <c r="P32" i="41" s="1"/>
  <c r="AS34" i="41"/>
  <c r="AT34" i="41" s="1"/>
  <c r="P34" i="41" s="1"/>
  <c r="AS36" i="41"/>
  <c r="AT36" i="41" s="1"/>
  <c r="P36" i="41" s="1"/>
  <c r="AS38" i="41"/>
  <c r="AT38" i="41" s="1"/>
  <c r="P38" i="41" s="1"/>
  <c r="AS40" i="41"/>
  <c r="AT40" i="41" s="1"/>
  <c r="P40" i="41" s="1"/>
  <c r="AS42" i="41"/>
  <c r="AT42" i="41" s="1"/>
  <c r="P42" i="41" s="1"/>
  <c r="AS44" i="41"/>
  <c r="AT44" i="41" s="1"/>
  <c r="P44" i="41" s="1"/>
  <c r="AS46" i="41"/>
  <c r="AT46" i="41" s="1"/>
  <c r="P46" i="41" s="1"/>
  <c r="AS48" i="41"/>
  <c r="AT48" i="41" s="1"/>
  <c r="P48" i="41" s="1"/>
  <c r="AS50" i="41"/>
  <c r="AT50" i="41" s="1"/>
  <c r="P50" i="41" s="1"/>
  <c r="AS52" i="41"/>
  <c r="AT52" i="41" s="1"/>
  <c r="P52" i="41" s="1"/>
  <c r="AS54" i="41"/>
  <c r="AT54" i="41" s="1"/>
  <c r="P54" i="41" s="1"/>
  <c r="AS56" i="41"/>
  <c r="AT56" i="41" s="1"/>
  <c r="P56" i="41" s="1"/>
  <c r="AS58" i="41"/>
  <c r="AT58" i="41" s="1"/>
  <c r="P58" i="41" s="1"/>
  <c r="AS60" i="41"/>
  <c r="AT60" i="41" s="1"/>
  <c r="P60" i="41" s="1"/>
  <c r="AS10" i="42"/>
  <c r="AT10" i="42" s="1"/>
  <c r="P10" i="42" s="1"/>
  <c r="AS45" i="42"/>
  <c r="AT45" i="42" s="1"/>
  <c r="P45" i="42" s="1"/>
  <c r="AS47" i="42"/>
  <c r="AT47" i="42" s="1"/>
  <c r="P47" i="42" s="1"/>
  <c r="AS15" i="24"/>
  <c r="AT15" i="24" s="1"/>
  <c r="AS14" i="24"/>
  <c r="AT14" i="24" s="1"/>
  <c r="AS9" i="24"/>
  <c r="AT9" i="24" s="1"/>
  <c r="AS5" i="41"/>
  <c r="AT5" i="41" s="1"/>
  <c r="P5" i="41" s="1"/>
  <c r="AS7" i="41"/>
  <c r="AT7" i="41" s="1"/>
  <c r="P7" i="41" s="1"/>
  <c r="AS17" i="41"/>
  <c r="AT17" i="41" s="1"/>
  <c r="P17" i="41" s="1"/>
  <c r="AS13" i="41"/>
  <c r="AT13" i="41" s="1"/>
  <c r="P13" i="41" s="1"/>
  <c r="AS16" i="42"/>
  <c r="AS20" i="42"/>
  <c r="AT20" i="42" s="1"/>
  <c r="P20" i="42" s="1"/>
  <c r="AS31" i="42"/>
  <c r="AT31" i="42" s="1"/>
  <c r="P31" i="42" s="1"/>
  <c r="AS30" i="42"/>
  <c r="AT30" i="42" s="1"/>
  <c r="P30" i="42" s="1"/>
  <c r="AS34" i="42"/>
  <c r="AT34" i="42" s="1"/>
  <c r="P34" i="42" s="1"/>
  <c r="AS36" i="42"/>
  <c r="AT36" i="42" s="1"/>
  <c r="P36" i="42" s="1"/>
  <c r="AS38" i="42"/>
  <c r="AT38" i="42" s="1"/>
  <c r="P38" i="42" s="1"/>
  <c r="AS40" i="42"/>
  <c r="AT40" i="42" s="1"/>
  <c r="P40" i="42" s="1"/>
  <c r="AS42" i="42"/>
  <c r="AT42" i="42" s="1"/>
  <c r="P42" i="42" s="1"/>
  <c r="AS44" i="42"/>
  <c r="AT44" i="42" s="1"/>
  <c r="P44" i="42" s="1"/>
  <c r="AS46" i="42"/>
  <c r="AT46" i="42" s="1"/>
  <c r="P46" i="42" s="1"/>
  <c r="AS48" i="42"/>
  <c r="AT48" i="42" s="1"/>
  <c r="P48" i="42" s="1"/>
  <c r="AS50" i="42"/>
  <c r="AT50" i="42" s="1"/>
  <c r="P50" i="42" s="1"/>
  <c r="AS52" i="42"/>
  <c r="AT52" i="42" s="1"/>
  <c r="P52" i="42" s="1"/>
  <c r="AS54" i="42"/>
  <c r="AT54" i="42" s="1"/>
  <c r="P54" i="42" s="1"/>
  <c r="AS56" i="42"/>
  <c r="AT56" i="42" s="1"/>
  <c r="P56" i="42" s="1"/>
  <c r="AS58" i="42"/>
  <c r="AT58" i="42" s="1"/>
  <c r="P58" i="42" s="1"/>
  <c r="AS60" i="42"/>
  <c r="AT60" i="42" s="1"/>
  <c r="P60" i="42" s="1"/>
  <c r="AS32" i="42"/>
  <c r="AT32" i="42" s="1"/>
  <c r="P32" i="42" s="1"/>
  <c r="AS43" i="42"/>
  <c r="AT43" i="42" s="1"/>
  <c r="P43" i="42" s="1"/>
  <c r="AS53" i="42"/>
  <c r="AT53" i="42" s="1"/>
  <c r="P53" i="42" s="1"/>
  <c r="AS59" i="42"/>
  <c r="AT59" i="42" s="1"/>
  <c r="P59" i="42" s="1"/>
  <c r="AV58" i="24"/>
  <c r="AW58" i="24" s="1"/>
  <c r="AV54" i="24"/>
  <c r="AW54" i="24" s="1"/>
  <c r="AV50" i="24"/>
  <c r="AW50" i="24" s="1"/>
  <c r="AV46" i="24"/>
  <c r="AW46" i="24" s="1"/>
  <c r="AV42" i="24"/>
  <c r="AW42" i="24" s="1"/>
  <c r="AV38" i="24"/>
  <c r="AW38" i="24" s="1"/>
  <c r="AV34" i="24"/>
  <c r="AW34" i="24" s="1"/>
  <c r="AV30" i="24"/>
  <c r="AW30" i="24" s="1"/>
  <c r="AV26" i="24"/>
  <c r="AW26" i="24" s="1"/>
  <c r="AV23" i="24"/>
  <c r="AW23" i="24" s="1"/>
  <c r="AV19" i="24"/>
  <c r="AW19" i="24" s="1"/>
  <c r="AV11" i="24"/>
  <c r="AW11" i="24" s="1"/>
  <c r="AV7" i="24"/>
  <c r="AW7" i="24" s="1"/>
  <c r="AV6" i="24"/>
  <c r="AW6" i="24" s="1"/>
  <c r="AS10" i="41"/>
  <c r="AT10" i="41" s="1"/>
  <c r="P10" i="41" s="1"/>
  <c r="AS9" i="42"/>
  <c r="AT9" i="42" s="1"/>
  <c r="P9" i="42" s="1"/>
  <c r="AS33" i="42"/>
  <c r="AT33" i="42" s="1"/>
  <c r="P33" i="42" s="1"/>
  <c r="AS35" i="42"/>
  <c r="AT35" i="42" s="1"/>
  <c r="P35" i="42" s="1"/>
  <c r="AS49" i="42"/>
  <c r="AT49" i="42" s="1"/>
  <c r="P49" i="42" s="1"/>
  <c r="AS51" i="42"/>
  <c r="AT51" i="42" s="1"/>
  <c r="P51" i="42" s="1"/>
  <c r="AS55" i="42"/>
  <c r="AT55" i="42" s="1"/>
  <c r="P55" i="42" s="1"/>
  <c r="AS57" i="42"/>
  <c r="AT57" i="42" s="1"/>
  <c r="P57" i="42" s="1"/>
  <c r="AS23" i="24"/>
  <c r="AT23" i="24" s="1"/>
  <c r="AS19" i="24"/>
  <c r="AT19" i="24" s="1"/>
  <c r="AS11" i="24"/>
  <c r="AT11" i="24" s="1"/>
  <c r="AS7" i="24"/>
  <c r="AT7" i="24" s="1"/>
  <c r="AS6" i="24"/>
  <c r="AS4" i="41"/>
  <c r="AT4" i="41" s="1"/>
  <c r="P4" i="41" s="1"/>
  <c r="AS6" i="41"/>
  <c r="AT6" i="41" s="1"/>
  <c r="P6" i="41" s="1"/>
  <c r="AS8" i="42"/>
  <c r="AT8" i="42" s="1"/>
  <c r="P8" i="42" s="1"/>
  <c r="AS5" i="43"/>
  <c r="AT5" i="43" s="1"/>
  <c r="P5" i="43" s="1"/>
  <c r="AS16" i="43"/>
  <c r="AT16" i="43" s="1"/>
  <c r="P16" i="43" s="1"/>
  <c r="AS27" i="43"/>
  <c r="AT27" i="43" s="1"/>
  <c r="P27" i="43" s="1"/>
  <c r="AS19" i="43"/>
  <c r="AT19" i="43" s="1"/>
  <c r="P19" i="43" s="1"/>
  <c r="AS18" i="43"/>
  <c r="AS29" i="43"/>
  <c r="AT29" i="43" s="1"/>
  <c r="P29" i="43" s="1"/>
  <c r="AS31" i="43"/>
  <c r="AT31" i="43" s="1"/>
  <c r="P31" i="43" s="1"/>
  <c r="AS33" i="43"/>
  <c r="AT33" i="43" s="1"/>
  <c r="P33" i="43" s="1"/>
  <c r="AS35" i="43"/>
  <c r="AT35" i="43" s="1"/>
  <c r="P35" i="43" s="1"/>
  <c r="AS37" i="43"/>
  <c r="AT37" i="43" s="1"/>
  <c r="P37" i="43" s="1"/>
  <c r="AS39" i="43"/>
  <c r="AT39" i="43" s="1"/>
  <c r="P39" i="43" s="1"/>
  <c r="AS41" i="43"/>
  <c r="AT41" i="43" s="1"/>
  <c r="P41" i="43" s="1"/>
  <c r="AS43" i="43"/>
  <c r="AT43" i="43" s="1"/>
  <c r="P43" i="43" s="1"/>
  <c r="AS45" i="43"/>
  <c r="AT45" i="43" s="1"/>
  <c r="P45" i="43" s="1"/>
  <c r="AS47" i="43"/>
  <c r="AT47" i="43" s="1"/>
  <c r="P47" i="43" s="1"/>
  <c r="AS49" i="43"/>
  <c r="AT49" i="43" s="1"/>
  <c r="P49" i="43" s="1"/>
  <c r="AS51" i="43"/>
  <c r="AT51" i="43" s="1"/>
  <c r="P51" i="43" s="1"/>
  <c r="AS53" i="43"/>
  <c r="AT53" i="43" s="1"/>
  <c r="P53" i="43" s="1"/>
  <c r="AS55" i="43"/>
  <c r="AT55" i="43" s="1"/>
  <c r="P55" i="43" s="1"/>
  <c r="AS57" i="43"/>
  <c r="AT57" i="43" s="1"/>
  <c r="P57" i="43" s="1"/>
  <c r="AS59" i="43"/>
  <c r="AT59" i="43" s="1"/>
  <c r="P59" i="43" s="1"/>
  <c r="AS13" i="24"/>
  <c r="AT13" i="24" s="1"/>
  <c r="AS27" i="42"/>
  <c r="AT27" i="42" s="1"/>
  <c r="P27" i="42" s="1"/>
  <c r="AS37" i="42"/>
  <c r="AT37" i="42" s="1"/>
  <c r="P37" i="42" s="1"/>
  <c r="AS39" i="42"/>
  <c r="AT39" i="42" s="1"/>
  <c r="P39" i="42" s="1"/>
  <c r="AS41" i="42"/>
  <c r="AT41" i="42" s="1"/>
  <c r="P41" i="42" s="1"/>
  <c r="AS4" i="24"/>
  <c r="AT4" i="24" s="1"/>
  <c r="AV57" i="24"/>
  <c r="AW57" i="24" s="1"/>
  <c r="AV53" i="24"/>
  <c r="AW53" i="24" s="1"/>
  <c r="AV49" i="24"/>
  <c r="AW49" i="24" s="1"/>
  <c r="AV45" i="24"/>
  <c r="AW45" i="24" s="1"/>
  <c r="AV41" i="24"/>
  <c r="AW41" i="24" s="1"/>
  <c r="AV37" i="24"/>
  <c r="AW37" i="24" s="1"/>
  <c r="AV33" i="24"/>
  <c r="AW33" i="24" s="1"/>
  <c r="AV29" i="24"/>
  <c r="AW29" i="24" s="1"/>
  <c r="AV25" i="24"/>
  <c r="AW25" i="24" s="1"/>
  <c r="AV12" i="24"/>
  <c r="AW12" i="24" s="1"/>
  <c r="AV13" i="24"/>
  <c r="AW13" i="24" s="1"/>
  <c r="AV8" i="24"/>
  <c r="AW8" i="24" s="1"/>
  <c r="AV5" i="24"/>
  <c r="AW5" i="24" s="1"/>
  <c r="AS8" i="41"/>
  <c r="AT8" i="41" s="1"/>
  <c r="P8" i="41" s="1"/>
  <c r="AS20" i="41"/>
  <c r="AT20" i="41" s="1"/>
  <c r="P20" i="41" s="1"/>
  <c r="AS27" i="41"/>
  <c r="AT27" i="41" s="1"/>
  <c r="P27" i="41" s="1"/>
  <c r="AS24" i="41"/>
  <c r="AT24" i="41" s="1"/>
  <c r="P24" i="41" s="1"/>
  <c r="AS30" i="41"/>
  <c r="AT30" i="41" s="1"/>
  <c r="P30" i="41" s="1"/>
  <c r="AS31" i="41"/>
  <c r="AT31" i="41" s="1"/>
  <c r="P31" i="41" s="1"/>
  <c r="AS33" i="41"/>
  <c r="AT33" i="41" s="1"/>
  <c r="P33" i="41" s="1"/>
  <c r="AS35" i="41"/>
  <c r="AT35" i="41" s="1"/>
  <c r="P35" i="41" s="1"/>
  <c r="AS37" i="41"/>
  <c r="AT37" i="41" s="1"/>
  <c r="P37" i="41" s="1"/>
  <c r="AS39" i="41"/>
  <c r="AT39" i="41" s="1"/>
  <c r="P39" i="41" s="1"/>
  <c r="AS41" i="41"/>
  <c r="AT41" i="41" s="1"/>
  <c r="P41" i="41" s="1"/>
  <c r="AS43" i="41"/>
  <c r="AT43" i="41" s="1"/>
  <c r="P43" i="41" s="1"/>
  <c r="AS45" i="41"/>
  <c r="AT45" i="41" s="1"/>
  <c r="P45" i="41" s="1"/>
  <c r="AS47" i="41"/>
  <c r="AT47" i="41" s="1"/>
  <c r="P47" i="41" s="1"/>
  <c r="AS49" i="41"/>
  <c r="AT49" i="41" s="1"/>
  <c r="P49" i="41" s="1"/>
  <c r="AS51" i="41"/>
  <c r="AT51" i="41" s="1"/>
  <c r="P51" i="41" s="1"/>
  <c r="AS53" i="41"/>
  <c r="AT53" i="41" s="1"/>
  <c r="P53" i="41" s="1"/>
  <c r="AS55" i="41"/>
  <c r="AT55" i="41" s="1"/>
  <c r="P55" i="41" s="1"/>
  <c r="AS57" i="41"/>
  <c r="AT57" i="41" s="1"/>
  <c r="P57" i="41" s="1"/>
  <c r="AS59" i="41"/>
  <c r="AT59" i="41" s="1"/>
  <c r="P59" i="41" s="1"/>
  <c r="AS5" i="42"/>
  <c r="AT5" i="42" s="1"/>
  <c r="P5" i="42" s="1"/>
  <c r="AS7" i="43"/>
  <c r="AT7" i="43" s="1"/>
  <c r="P7" i="43" s="1"/>
  <c r="AS11" i="43"/>
  <c r="AT11" i="43" s="1"/>
  <c r="P11" i="43" s="1"/>
  <c r="AW24" i="24"/>
  <c r="AW6" i="43"/>
  <c r="Q6" i="43" s="1"/>
  <c r="AW23" i="41"/>
  <c r="Q23" i="41" s="1"/>
  <c r="AW23" i="42"/>
  <c r="Q23" i="42" s="1"/>
  <c r="AW19" i="42"/>
  <c r="Q19" i="42" s="1"/>
  <c r="AW20" i="43"/>
  <c r="Q20" i="43" s="1"/>
  <c r="AW17" i="24"/>
  <c r="AW16" i="24"/>
  <c r="AW29" i="42"/>
  <c r="Q29" i="42" s="1"/>
  <c r="AW9" i="43"/>
  <c r="Q9" i="43" s="1"/>
  <c r="AW23" i="43"/>
  <c r="Q23" i="43" s="1"/>
  <c r="AW14" i="41"/>
  <c r="Q14" i="41" s="1"/>
  <c r="AW20" i="24"/>
  <c r="AW16" i="41"/>
  <c r="Q16" i="41" s="1"/>
  <c r="AW14" i="43"/>
  <c r="Q14" i="43" s="1"/>
  <c r="AW18" i="24"/>
  <c r="AW15" i="41"/>
  <c r="Q15" i="41" s="1"/>
  <c r="AW26" i="41"/>
  <c r="Q26" i="41" s="1"/>
  <c r="AW13" i="43"/>
  <c r="Q13" i="43" s="1"/>
  <c r="AW11" i="42"/>
  <c r="Q11" i="42" s="1"/>
  <c r="AW24" i="43"/>
  <c r="Q24" i="43" s="1"/>
  <c r="AW15" i="43"/>
  <c r="Q15" i="43" s="1"/>
  <c r="AW22" i="41"/>
  <c r="Q22" i="41" s="1"/>
  <c r="AW18" i="41"/>
  <c r="Q18" i="41" s="1"/>
  <c r="AW11" i="41"/>
  <c r="Q11" i="41" s="1"/>
  <c r="AW24" i="42"/>
  <c r="Q24" i="42" s="1"/>
  <c r="AW22" i="43"/>
  <c r="Q22" i="43" s="1"/>
  <c r="AW19" i="41"/>
  <c r="Q19" i="41" s="1"/>
  <c r="AW10" i="43"/>
  <c r="Q10" i="43" s="1"/>
  <c r="AW25" i="43"/>
  <c r="Q25" i="43" s="1"/>
  <c r="AQ18" i="43"/>
  <c r="O18" i="43" s="1"/>
  <c r="AT18" i="43"/>
  <c r="P18" i="43" s="1"/>
  <c r="AQ17" i="43"/>
  <c r="O17" i="43" s="1"/>
  <c r="AQ19" i="43"/>
  <c r="O19" i="43" s="1"/>
  <c r="AP10" i="42"/>
  <c r="AQ10" i="42" s="1"/>
  <c r="O10" i="42" s="1"/>
  <c r="AM9" i="41"/>
  <c r="AN9" i="41" s="1"/>
  <c r="N9" i="41" s="1"/>
  <c r="AP16" i="41"/>
  <c r="AQ16" i="41" s="1"/>
  <c r="O16" i="41" s="1"/>
  <c r="AP14" i="42"/>
  <c r="AQ14" i="42" s="1"/>
  <c r="O14" i="42" s="1"/>
  <c r="AP6" i="42"/>
  <c r="AQ6" i="42" s="1"/>
  <c r="O6" i="42" s="1"/>
  <c r="AM7" i="42"/>
  <c r="AN7" i="42" s="1"/>
  <c r="N7" i="42" s="1"/>
  <c r="AP12" i="42"/>
  <c r="AQ12" i="42" s="1"/>
  <c r="O12" i="42" s="1"/>
  <c r="AM4" i="43"/>
  <c r="AN4" i="43" s="1"/>
  <c r="N4" i="43" s="1"/>
  <c r="AP7" i="42"/>
  <c r="AQ7" i="42" s="1"/>
  <c r="O7" i="42" s="1"/>
  <c r="AP15" i="42"/>
  <c r="AQ15" i="42" s="1"/>
  <c r="O15" i="42" s="1"/>
  <c r="AP11" i="42"/>
  <c r="AQ11" i="42" s="1"/>
  <c r="O11" i="42" s="1"/>
  <c r="AP16" i="42"/>
  <c r="AQ16" i="42" s="1"/>
  <c r="O16" i="42" s="1"/>
  <c r="AP20" i="42"/>
  <c r="AQ20" i="42" s="1"/>
  <c r="O20" i="42" s="1"/>
  <c r="AP31" i="42"/>
  <c r="AQ31" i="42" s="1"/>
  <c r="O31" i="42" s="1"/>
  <c r="AP30" i="42"/>
  <c r="AQ30" i="42" s="1"/>
  <c r="O30" i="42" s="1"/>
  <c r="AP34" i="42"/>
  <c r="AQ34" i="42" s="1"/>
  <c r="O34" i="42" s="1"/>
  <c r="AP36" i="42"/>
  <c r="AQ36" i="42" s="1"/>
  <c r="O36" i="42" s="1"/>
  <c r="AP38" i="42"/>
  <c r="AQ38" i="42" s="1"/>
  <c r="O38" i="42" s="1"/>
  <c r="AP40" i="42"/>
  <c r="AQ40" i="42" s="1"/>
  <c r="O40" i="42" s="1"/>
  <c r="AP42" i="42"/>
  <c r="AQ42" i="42" s="1"/>
  <c r="O42" i="42" s="1"/>
  <c r="AP44" i="42"/>
  <c r="AQ44" i="42" s="1"/>
  <c r="O44" i="42" s="1"/>
  <c r="AP46" i="42"/>
  <c r="AQ46" i="42" s="1"/>
  <c r="O46" i="42" s="1"/>
  <c r="AP48" i="42"/>
  <c r="AQ48" i="42" s="1"/>
  <c r="O48" i="42" s="1"/>
  <c r="AP50" i="42"/>
  <c r="AQ50" i="42" s="1"/>
  <c r="O50" i="42" s="1"/>
  <c r="AP52" i="42"/>
  <c r="AQ52" i="42" s="1"/>
  <c r="O52" i="42" s="1"/>
  <c r="AP54" i="42"/>
  <c r="AQ54" i="42" s="1"/>
  <c r="O54" i="42" s="1"/>
  <c r="AP56" i="42"/>
  <c r="AQ56" i="42" s="1"/>
  <c r="O56" i="42" s="1"/>
  <c r="AP58" i="42"/>
  <c r="AQ58" i="42" s="1"/>
  <c r="O58" i="42" s="1"/>
  <c r="AP60" i="42"/>
  <c r="AQ60" i="42" s="1"/>
  <c r="O60" i="42" s="1"/>
  <c r="AP9" i="42"/>
  <c r="AQ9" i="42" s="1"/>
  <c r="O9" i="42" s="1"/>
  <c r="AP8" i="42"/>
  <c r="AQ8" i="42" s="1"/>
  <c r="O8" i="42" s="1"/>
  <c r="AP5" i="42"/>
  <c r="AQ5" i="42" s="1"/>
  <c r="O5" i="42" s="1"/>
  <c r="AP19" i="42"/>
  <c r="AQ19" i="42" s="1"/>
  <c r="O19" i="42" s="1"/>
  <c r="AP13" i="42"/>
  <c r="AQ13" i="42" s="1"/>
  <c r="O13" i="42" s="1"/>
  <c r="AP18" i="42"/>
  <c r="AQ18" i="42" s="1"/>
  <c r="O18" i="42" s="1"/>
  <c r="AP27" i="42"/>
  <c r="AQ27" i="42" s="1"/>
  <c r="O27" i="42" s="1"/>
  <c r="AP32" i="42"/>
  <c r="AQ32" i="42" s="1"/>
  <c r="O32" i="42" s="1"/>
  <c r="AP33" i="42"/>
  <c r="AQ33" i="42" s="1"/>
  <c r="O33" i="42" s="1"/>
  <c r="AP35" i="42"/>
  <c r="AQ35" i="42" s="1"/>
  <c r="O35" i="42" s="1"/>
  <c r="AP37" i="42"/>
  <c r="AQ37" i="42" s="1"/>
  <c r="O37" i="42" s="1"/>
  <c r="AP39" i="42"/>
  <c r="AQ39" i="42" s="1"/>
  <c r="O39" i="42" s="1"/>
  <c r="AP41" i="42"/>
  <c r="AQ41" i="42" s="1"/>
  <c r="O41" i="42" s="1"/>
  <c r="AP43" i="42"/>
  <c r="AQ43" i="42" s="1"/>
  <c r="O43" i="42" s="1"/>
  <c r="AP45" i="42"/>
  <c r="AQ45" i="42" s="1"/>
  <c r="O45" i="42" s="1"/>
  <c r="AP47" i="42"/>
  <c r="AQ47" i="42" s="1"/>
  <c r="O47" i="42" s="1"/>
  <c r="AP49" i="42"/>
  <c r="AQ49" i="42" s="1"/>
  <c r="O49" i="42" s="1"/>
  <c r="AP51" i="42"/>
  <c r="AQ51" i="42" s="1"/>
  <c r="O51" i="42" s="1"/>
  <c r="AP53" i="42"/>
  <c r="AQ53" i="42" s="1"/>
  <c r="O53" i="42" s="1"/>
  <c r="AP55" i="42"/>
  <c r="AQ55" i="42" s="1"/>
  <c r="O55" i="42" s="1"/>
  <c r="AP57" i="42"/>
  <c r="AQ57" i="42" s="1"/>
  <c r="O57" i="42" s="1"/>
  <c r="AP59" i="42"/>
  <c r="AQ59" i="42" s="1"/>
  <c r="O59" i="42" s="1"/>
  <c r="AT29" i="42"/>
  <c r="P29" i="42" s="1"/>
  <c r="AT6" i="43"/>
  <c r="P6" i="43" s="1"/>
  <c r="AT23" i="43"/>
  <c r="P23" i="43" s="1"/>
  <c r="AT9" i="43"/>
  <c r="P9" i="43" s="1"/>
  <c r="AT16" i="41"/>
  <c r="P16" i="41" s="1"/>
  <c r="AT14" i="43"/>
  <c r="P14" i="43" s="1"/>
  <c r="AT15" i="41"/>
  <c r="P15" i="41" s="1"/>
  <c r="AT26" i="41"/>
  <c r="P26" i="41" s="1"/>
  <c r="AT13" i="43"/>
  <c r="P13" i="43" s="1"/>
  <c r="AT11" i="42"/>
  <c r="P11" i="42" s="1"/>
  <c r="AT16" i="42"/>
  <c r="P16" i="42" s="1"/>
  <c r="AT24" i="43"/>
  <c r="P24" i="43" s="1"/>
  <c r="AT15" i="43"/>
  <c r="P15" i="43" s="1"/>
  <c r="AT22" i="41"/>
  <c r="P22" i="41" s="1"/>
  <c r="AT18" i="41"/>
  <c r="P18" i="41" s="1"/>
  <c r="AT11" i="41"/>
  <c r="P11" i="41" s="1"/>
  <c r="AT24" i="42"/>
  <c r="P24" i="42" s="1"/>
  <c r="AT22" i="43"/>
  <c r="P22" i="43" s="1"/>
  <c r="AT10" i="43"/>
  <c r="P10" i="43" s="1"/>
  <c r="AT25" i="43"/>
  <c r="P25" i="43" s="1"/>
  <c r="AT19" i="41"/>
  <c r="P19" i="41" s="1"/>
  <c r="AT14" i="41"/>
  <c r="P14" i="41" s="1"/>
  <c r="AT23" i="41"/>
  <c r="P23" i="41" s="1"/>
  <c r="AT23" i="42"/>
  <c r="P23" i="42" s="1"/>
  <c r="AT19" i="42"/>
  <c r="P19" i="42" s="1"/>
  <c r="AT20" i="43"/>
  <c r="P20" i="43" s="1"/>
  <c r="AJ34" i="41"/>
  <c r="AK34" i="41" s="1"/>
  <c r="M34" i="41" s="1"/>
  <c r="AJ40" i="41"/>
  <c r="AK40" i="41" s="1"/>
  <c r="M40" i="41" s="1"/>
  <c r="AJ52" i="41"/>
  <c r="AK52" i="41" s="1"/>
  <c r="M52" i="41" s="1"/>
  <c r="AJ58" i="41"/>
  <c r="AK58" i="41" s="1"/>
  <c r="M58" i="41" s="1"/>
  <c r="AJ60" i="41"/>
  <c r="AK60" i="41" s="1"/>
  <c r="M60" i="41" s="1"/>
  <c r="AP15" i="41"/>
  <c r="AQ15" i="41" s="1"/>
  <c r="O15" i="41" s="1"/>
  <c r="AP26" i="41"/>
  <c r="AQ26" i="41" s="1"/>
  <c r="O26" i="41" s="1"/>
  <c r="AP21" i="41"/>
  <c r="AQ21" i="41" s="1"/>
  <c r="O21" i="41" s="1"/>
  <c r="AP28" i="41"/>
  <c r="AQ28" i="41" s="1"/>
  <c r="O28" i="41" s="1"/>
  <c r="AP29" i="41"/>
  <c r="AQ29" i="41" s="1"/>
  <c r="O29" i="41" s="1"/>
  <c r="AP25" i="41"/>
  <c r="AQ25" i="41" s="1"/>
  <c r="O25" i="41" s="1"/>
  <c r="AP32" i="41"/>
  <c r="AQ32" i="41" s="1"/>
  <c r="O32" i="41" s="1"/>
  <c r="AP34" i="41"/>
  <c r="AQ34" i="41" s="1"/>
  <c r="O34" i="41" s="1"/>
  <c r="AP36" i="41"/>
  <c r="AQ36" i="41" s="1"/>
  <c r="O36" i="41" s="1"/>
  <c r="AP38" i="41"/>
  <c r="AQ38" i="41" s="1"/>
  <c r="O38" i="41" s="1"/>
  <c r="AP40" i="41"/>
  <c r="AQ40" i="41" s="1"/>
  <c r="O40" i="41" s="1"/>
  <c r="AP42" i="41"/>
  <c r="AQ42" i="41" s="1"/>
  <c r="O42" i="41" s="1"/>
  <c r="AP44" i="41"/>
  <c r="AQ44" i="41" s="1"/>
  <c r="O44" i="41" s="1"/>
  <c r="AP46" i="41"/>
  <c r="AQ46" i="41" s="1"/>
  <c r="O46" i="41" s="1"/>
  <c r="AP48" i="41"/>
  <c r="AQ48" i="41" s="1"/>
  <c r="O48" i="41" s="1"/>
  <c r="AP50" i="41"/>
  <c r="AQ50" i="41" s="1"/>
  <c r="O50" i="41" s="1"/>
  <c r="AP52" i="41"/>
  <c r="AQ52" i="41" s="1"/>
  <c r="O52" i="41" s="1"/>
  <c r="AP54" i="41"/>
  <c r="AQ54" i="41" s="1"/>
  <c r="O54" i="41" s="1"/>
  <c r="AP56" i="41"/>
  <c r="AQ56" i="41" s="1"/>
  <c r="O56" i="41" s="1"/>
  <c r="AP58" i="41"/>
  <c r="AQ58" i="41" s="1"/>
  <c r="O58" i="41" s="1"/>
  <c r="AP60" i="41"/>
  <c r="AQ60" i="41" s="1"/>
  <c r="O60" i="41" s="1"/>
  <c r="AJ32" i="41"/>
  <c r="AK32" i="41" s="1"/>
  <c r="M32" i="41" s="1"/>
  <c r="AJ36" i="41"/>
  <c r="AK36" i="41" s="1"/>
  <c r="M36" i="41" s="1"/>
  <c r="AJ38" i="41"/>
  <c r="AK38" i="41" s="1"/>
  <c r="M38" i="41" s="1"/>
  <c r="AJ42" i="41"/>
  <c r="AK42" i="41" s="1"/>
  <c r="M42" i="41" s="1"/>
  <c r="AJ44" i="41"/>
  <c r="AK44" i="41" s="1"/>
  <c r="M44" i="41" s="1"/>
  <c r="AJ46" i="41"/>
  <c r="AK46" i="41" s="1"/>
  <c r="M46" i="41" s="1"/>
  <c r="AJ48" i="41"/>
  <c r="AK48" i="41" s="1"/>
  <c r="M48" i="41" s="1"/>
  <c r="AJ56" i="41"/>
  <c r="AK56" i="41" s="1"/>
  <c r="M56" i="41" s="1"/>
  <c r="AP5" i="41"/>
  <c r="AQ5" i="41" s="1"/>
  <c r="O5" i="41" s="1"/>
  <c r="AJ11" i="41"/>
  <c r="AK11" i="41" s="1"/>
  <c r="M11" i="41" s="1"/>
  <c r="AJ10" i="41"/>
  <c r="AK10" i="41" s="1"/>
  <c r="M10" i="41" s="1"/>
  <c r="AJ4" i="41"/>
  <c r="AK4" i="41" s="1"/>
  <c r="M4" i="41" s="1"/>
  <c r="AJ9" i="41"/>
  <c r="AK9" i="41" s="1"/>
  <c r="M9" i="41" s="1"/>
  <c r="AJ7" i="41"/>
  <c r="AK7" i="41" s="1"/>
  <c r="M7" i="41" s="1"/>
  <c r="AJ18" i="41"/>
  <c r="AK18" i="41" s="1"/>
  <c r="M18" i="41" s="1"/>
  <c r="AP7" i="41"/>
  <c r="AQ7" i="41" s="1"/>
  <c r="O7" i="41" s="1"/>
  <c r="AJ21" i="41"/>
  <c r="AK21" i="41" s="1"/>
  <c r="M21" i="41" s="1"/>
  <c r="AJ28" i="41"/>
  <c r="AK28" i="41" s="1"/>
  <c r="M28" i="41" s="1"/>
  <c r="AJ29" i="41"/>
  <c r="AK29" i="41" s="1"/>
  <c r="M29" i="41" s="1"/>
  <c r="AJ25" i="41"/>
  <c r="AK25" i="41" s="1"/>
  <c r="M25" i="41" s="1"/>
  <c r="AJ50" i="41"/>
  <c r="AK50" i="41" s="1"/>
  <c r="M50" i="41" s="1"/>
  <c r="AJ54" i="41"/>
  <c r="AK54" i="41" s="1"/>
  <c r="M54" i="41" s="1"/>
  <c r="AP9" i="41"/>
  <c r="AQ9" i="41" s="1"/>
  <c r="O9" i="41" s="1"/>
  <c r="AP10" i="41"/>
  <c r="AQ10" i="41" s="1"/>
  <c r="O10" i="41" s="1"/>
  <c r="AJ20" i="41"/>
  <c r="AK20" i="41" s="1"/>
  <c r="M20" i="41" s="1"/>
  <c r="AJ27" i="41"/>
  <c r="AK27" i="41" s="1"/>
  <c r="M27" i="41" s="1"/>
  <c r="AJ24" i="41"/>
  <c r="AK24" i="41" s="1"/>
  <c r="M24" i="41" s="1"/>
  <c r="AJ30" i="41"/>
  <c r="AK30" i="41" s="1"/>
  <c r="M30" i="41" s="1"/>
  <c r="AJ31" i="41"/>
  <c r="AK31" i="41" s="1"/>
  <c r="M31" i="41" s="1"/>
  <c r="AJ33" i="41"/>
  <c r="AK33" i="41" s="1"/>
  <c r="M33" i="41" s="1"/>
  <c r="AJ35" i="41"/>
  <c r="AK35" i="41" s="1"/>
  <c r="M35" i="41" s="1"/>
  <c r="AJ37" i="41"/>
  <c r="AK37" i="41" s="1"/>
  <c r="M37" i="41" s="1"/>
  <c r="AJ39" i="41"/>
  <c r="AK39" i="41" s="1"/>
  <c r="M39" i="41" s="1"/>
  <c r="AJ41" i="41"/>
  <c r="AK41" i="41" s="1"/>
  <c r="M41" i="41" s="1"/>
  <c r="AJ43" i="41"/>
  <c r="AK43" i="41" s="1"/>
  <c r="M43" i="41" s="1"/>
  <c r="AJ45" i="41"/>
  <c r="AK45" i="41" s="1"/>
  <c r="M45" i="41" s="1"/>
  <c r="AJ47" i="41"/>
  <c r="AK47" i="41" s="1"/>
  <c r="M47" i="41" s="1"/>
  <c r="AJ49" i="41"/>
  <c r="AK49" i="41" s="1"/>
  <c r="M49" i="41" s="1"/>
  <c r="AJ51" i="41"/>
  <c r="AK51" i="41" s="1"/>
  <c r="M51" i="41" s="1"/>
  <c r="AJ53" i="41"/>
  <c r="AK53" i="41" s="1"/>
  <c r="M53" i="41" s="1"/>
  <c r="AJ55" i="41"/>
  <c r="AK55" i="41" s="1"/>
  <c r="M55" i="41" s="1"/>
  <c r="AJ57" i="41"/>
  <c r="AK57" i="41" s="1"/>
  <c r="M57" i="41" s="1"/>
  <c r="AJ59" i="41"/>
  <c r="AK59" i="41" s="1"/>
  <c r="M59" i="41" s="1"/>
  <c r="AP4" i="41"/>
  <c r="AQ4" i="41" s="1"/>
  <c r="O4" i="41" s="1"/>
  <c r="AP8" i="41"/>
  <c r="AQ8" i="41" s="1"/>
  <c r="O8" i="41" s="1"/>
  <c r="AP14" i="41"/>
  <c r="AQ14" i="41" s="1"/>
  <c r="O14" i="41" s="1"/>
  <c r="AP23" i="41"/>
  <c r="AQ23" i="41" s="1"/>
  <c r="O23" i="41" s="1"/>
  <c r="AP20" i="41"/>
  <c r="AQ20" i="41" s="1"/>
  <c r="O20" i="41" s="1"/>
  <c r="AP27" i="41"/>
  <c r="AQ27" i="41" s="1"/>
  <c r="O27" i="41" s="1"/>
  <c r="AP24" i="41"/>
  <c r="AQ24" i="41" s="1"/>
  <c r="O24" i="41" s="1"/>
  <c r="AP30" i="41"/>
  <c r="AQ30" i="41" s="1"/>
  <c r="O30" i="41" s="1"/>
  <c r="AP31" i="41"/>
  <c r="AQ31" i="41" s="1"/>
  <c r="O31" i="41" s="1"/>
  <c r="AP33" i="41"/>
  <c r="AQ33" i="41" s="1"/>
  <c r="O33" i="41" s="1"/>
  <c r="AP35" i="41"/>
  <c r="AQ35" i="41" s="1"/>
  <c r="O35" i="41" s="1"/>
  <c r="AP37" i="41"/>
  <c r="AQ37" i="41" s="1"/>
  <c r="O37" i="41" s="1"/>
  <c r="AP39" i="41"/>
  <c r="AQ39" i="41" s="1"/>
  <c r="O39" i="41" s="1"/>
  <c r="AP41" i="41"/>
  <c r="AQ41" i="41" s="1"/>
  <c r="O41" i="41" s="1"/>
  <c r="AP43" i="41"/>
  <c r="AQ43" i="41" s="1"/>
  <c r="O43" i="41" s="1"/>
  <c r="AP45" i="41"/>
  <c r="AQ45" i="41" s="1"/>
  <c r="O45" i="41" s="1"/>
  <c r="AP47" i="41"/>
  <c r="AQ47" i="41" s="1"/>
  <c r="O47" i="41" s="1"/>
  <c r="AP49" i="41"/>
  <c r="AQ49" i="41" s="1"/>
  <c r="O49" i="41" s="1"/>
  <c r="AP51" i="41"/>
  <c r="AQ51" i="41" s="1"/>
  <c r="O51" i="41" s="1"/>
  <c r="AP53" i="41"/>
  <c r="AQ53" i="41" s="1"/>
  <c r="O53" i="41" s="1"/>
  <c r="AP55" i="41"/>
  <c r="AQ55" i="41" s="1"/>
  <c r="O55" i="41" s="1"/>
  <c r="AP57" i="41"/>
  <c r="AQ57" i="41" s="1"/>
  <c r="O57" i="41" s="1"/>
  <c r="AP59" i="41"/>
  <c r="AQ59" i="41" s="1"/>
  <c r="O59" i="41" s="1"/>
  <c r="AM24" i="24"/>
  <c r="AN24" i="24" s="1"/>
  <c r="AK26" i="41"/>
  <c r="M26" i="41" s="1"/>
  <c r="AM15" i="42"/>
  <c r="AN15" i="42" s="1"/>
  <c r="N15" i="42" s="1"/>
  <c r="AM12" i="43"/>
  <c r="AN12" i="43" s="1"/>
  <c r="N12" i="43" s="1"/>
  <c r="AM15" i="41"/>
  <c r="AN15" i="41" s="1"/>
  <c r="N15" i="41" s="1"/>
  <c r="AM26" i="41"/>
  <c r="AN26" i="41" s="1"/>
  <c r="N26" i="41" s="1"/>
  <c r="AM10" i="42"/>
  <c r="AN10" i="42" s="1"/>
  <c r="N10" i="42" s="1"/>
  <c r="AM15" i="24"/>
  <c r="AN15" i="24" s="1"/>
  <c r="AM9" i="24"/>
  <c r="AN9" i="24" s="1"/>
  <c r="AM5" i="41"/>
  <c r="AN5" i="41" s="1"/>
  <c r="N5" i="41" s="1"/>
  <c r="AM7" i="41"/>
  <c r="AN7" i="41" s="1"/>
  <c r="N7" i="41" s="1"/>
  <c r="AM11" i="42"/>
  <c r="AN11" i="42" s="1"/>
  <c r="N11" i="42" s="1"/>
  <c r="AM16" i="42"/>
  <c r="AN16" i="42" s="1"/>
  <c r="N16" i="42" s="1"/>
  <c r="AM20" i="42"/>
  <c r="AN20" i="42" s="1"/>
  <c r="N20" i="42" s="1"/>
  <c r="AM10" i="41"/>
  <c r="AN10" i="41" s="1"/>
  <c r="N10" i="41" s="1"/>
  <c r="AM9" i="42"/>
  <c r="AN9" i="42" s="1"/>
  <c r="N9" i="42" s="1"/>
  <c r="AM19" i="24"/>
  <c r="AN19" i="24" s="1"/>
  <c r="AM11" i="24"/>
  <c r="AN11" i="24" s="1"/>
  <c r="AM7" i="24"/>
  <c r="AN7" i="24" s="1"/>
  <c r="AM6" i="24"/>
  <c r="AN6" i="24" s="1"/>
  <c r="AM4" i="41"/>
  <c r="AN4" i="41" s="1"/>
  <c r="N4" i="41" s="1"/>
  <c r="AM8" i="42"/>
  <c r="AN8" i="42" s="1"/>
  <c r="N8" i="42" s="1"/>
  <c r="AM5" i="43"/>
  <c r="AN5" i="43" s="1"/>
  <c r="N5" i="43" s="1"/>
  <c r="AM25" i="43"/>
  <c r="AN25" i="43" s="1"/>
  <c r="N25" i="43" s="1"/>
  <c r="AM20" i="24"/>
  <c r="AN20" i="24" s="1"/>
  <c r="AM8" i="41"/>
  <c r="AN8" i="41" s="1"/>
  <c r="N8" i="41" s="1"/>
  <c r="AM14" i="41"/>
  <c r="AN14" i="41" s="1"/>
  <c r="N14" i="41" s="1"/>
  <c r="AM23" i="41"/>
  <c r="AN23" i="41" s="1"/>
  <c r="N23" i="41" s="1"/>
  <c r="AM5" i="42"/>
  <c r="AN5" i="42" s="1"/>
  <c r="N5" i="42" s="1"/>
  <c r="AM19" i="42"/>
  <c r="AN19" i="42" s="1"/>
  <c r="N19" i="42" s="1"/>
  <c r="AM11" i="43"/>
  <c r="AN11" i="43" s="1"/>
  <c r="N11" i="43" s="1"/>
  <c r="AM13" i="42"/>
  <c r="AN13" i="42" s="1"/>
  <c r="N13" i="42" s="1"/>
  <c r="AM18" i="42"/>
  <c r="AN18" i="42" s="1"/>
  <c r="N18" i="42" s="1"/>
  <c r="AM9" i="43"/>
  <c r="AN9" i="43" s="1"/>
  <c r="N9" i="43" s="1"/>
  <c r="AM12" i="24"/>
  <c r="AN12" i="24" s="1"/>
  <c r="AM13" i="24"/>
  <c r="AN13" i="24" s="1"/>
  <c r="AM8" i="24"/>
  <c r="AN8" i="24" s="1"/>
  <c r="AM5" i="24"/>
  <c r="AN5" i="24" s="1"/>
  <c r="AM16" i="41"/>
  <c r="AN16" i="41" s="1"/>
  <c r="N16" i="41" s="1"/>
  <c r="AM14" i="42"/>
  <c r="AN14" i="42" s="1"/>
  <c r="N14" i="42" s="1"/>
  <c r="AM6" i="42"/>
  <c r="AN6" i="42" s="1"/>
  <c r="N6" i="42" s="1"/>
  <c r="AM12" i="42"/>
  <c r="AN12" i="42" s="1"/>
  <c r="N12" i="42" s="1"/>
  <c r="AP4" i="24"/>
  <c r="AQ4" i="24" s="1"/>
  <c r="AQ22" i="42"/>
  <c r="O22" i="42" s="1"/>
  <c r="AQ17" i="42"/>
  <c r="O17" i="42" s="1"/>
  <c r="AQ28" i="42"/>
  <c r="O28" i="42" s="1"/>
  <c r="AQ21" i="42"/>
  <c r="O21" i="42" s="1"/>
  <c r="AQ25" i="42"/>
  <c r="O25" i="42" s="1"/>
  <c r="AQ26" i="42"/>
  <c r="O26" i="42" s="1"/>
  <c r="AP4" i="43"/>
  <c r="AQ4" i="43" s="1"/>
  <c r="O4" i="43" s="1"/>
  <c r="AP14" i="43"/>
  <c r="AQ14" i="43" s="1"/>
  <c r="O14" i="43" s="1"/>
  <c r="AP12" i="43"/>
  <c r="AQ12" i="43" s="1"/>
  <c r="O12" i="43" s="1"/>
  <c r="AP26" i="43"/>
  <c r="AQ26" i="43" s="1"/>
  <c r="O26" i="43" s="1"/>
  <c r="AP28" i="43"/>
  <c r="AQ28" i="43" s="1"/>
  <c r="O28" i="43" s="1"/>
  <c r="AQ12" i="41"/>
  <c r="O12" i="41" s="1"/>
  <c r="AP13" i="43"/>
  <c r="AQ13" i="43" s="1"/>
  <c r="O13" i="43" s="1"/>
  <c r="AQ13" i="41"/>
  <c r="O13" i="41" s="1"/>
  <c r="AP24" i="43"/>
  <c r="AQ24" i="43" s="1"/>
  <c r="O24" i="43" s="1"/>
  <c r="AP15" i="43"/>
  <c r="AQ15" i="43" s="1"/>
  <c r="O15" i="43" s="1"/>
  <c r="AQ17" i="41"/>
  <c r="O17" i="41" s="1"/>
  <c r="AQ22" i="41"/>
  <c r="O22" i="41" s="1"/>
  <c r="AQ18" i="41"/>
  <c r="O18" i="41" s="1"/>
  <c r="AQ11" i="41"/>
  <c r="O11" i="41" s="1"/>
  <c r="AQ24" i="42"/>
  <c r="O24" i="42" s="1"/>
  <c r="AP22" i="43"/>
  <c r="AQ22" i="43" s="1"/>
  <c r="O22" i="43" s="1"/>
  <c r="AQ19" i="41"/>
  <c r="O19" i="41" s="1"/>
  <c r="AP5" i="43"/>
  <c r="AQ5" i="43" s="1"/>
  <c r="O5" i="43" s="1"/>
  <c r="AP10" i="43"/>
  <c r="AQ10" i="43" s="1"/>
  <c r="O10" i="43" s="1"/>
  <c r="AP16" i="43"/>
  <c r="AQ16" i="43" s="1"/>
  <c r="O16" i="43" s="1"/>
  <c r="AP25" i="43"/>
  <c r="AQ25" i="43" s="1"/>
  <c r="O25" i="43" s="1"/>
  <c r="AP27" i="43"/>
  <c r="AQ27" i="43" s="1"/>
  <c r="O27" i="43" s="1"/>
  <c r="AQ23" i="42"/>
  <c r="O23" i="42" s="1"/>
  <c r="AQ20" i="43"/>
  <c r="O20" i="43" s="1"/>
  <c r="AP7" i="43"/>
  <c r="AQ7" i="43" s="1"/>
  <c r="O7" i="43" s="1"/>
  <c r="AP11" i="43"/>
  <c r="AQ11" i="43" s="1"/>
  <c r="O11" i="43" s="1"/>
  <c r="AQ29" i="42"/>
  <c r="O29" i="42" s="1"/>
  <c r="AP8" i="43"/>
  <c r="AQ8" i="43" s="1"/>
  <c r="O8" i="43" s="1"/>
  <c r="AP9" i="43"/>
  <c r="AQ9" i="43" s="1"/>
  <c r="O9" i="43" s="1"/>
  <c r="AP23" i="43"/>
  <c r="AQ23" i="43" s="1"/>
  <c r="O23" i="43" s="1"/>
  <c r="AK15" i="41"/>
  <c r="M15" i="41" s="1"/>
  <c r="AK23" i="41"/>
  <c r="M23" i="41" s="1"/>
  <c r="AK14" i="41"/>
  <c r="M14" i="41" s="1"/>
  <c r="X4" i="24"/>
  <c r="U16" i="24"/>
  <c r="V16" i="24" s="1"/>
  <c r="U4" i="24"/>
  <c r="AD43" i="24"/>
  <c r="AE43" i="24" s="1"/>
  <c r="AD21" i="24"/>
  <c r="AE21" i="24" s="1"/>
  <c r="AG48" i="24"/>
  <c r="AH48" i="24" s="1"/>
  <c r="AG31" i="42"/>
  <c r="AH31" i="42" s="1"/>
  <c r="L31" i="42" s="1"/>
  <c r="AG40" i="42"/>
  <c r="AH40" i="42" s="1"/>
  <c r="L40" i="42" s="1"/>
  <c r="AG50" i="42"/>
  <c r="AH50" i="42" s="1"/>
  <c r="L50" i="42" s="1"/>
  <c r="AG54" i="42"/>
  <c r="AH54" i="42" s="1"/>
  <c r="L54" i="42" s="1"/>
  <c r="AJ55" i="24"/>
  <c r="AK55" i="24" s="1"/>
  <c r="AJ31" i="24"/>
  <c r="AK31" i="24" s="1"/>
  <c r="AD6" i="41"/>
  <c r="AE6" i="41" s="1"/>
  <c r="K6" i="41" s="1"/>
  <c r="AD9" i="41"/>
  <c r="AE9" i="41" s="1"/>
  <c r="K9" i="41" s="1"/>
  <c r="AD12" i="41"/>
  <c r="AE12" i="41" s="1"/>
  <c r="K12" i="41" s="1"/>
  <c r="AD7" i="41"/>
  <c r="AE7" i="41" s="1"/>
  <c r="K7" i="41" s="1"/>
  <c r="AD5" i="41"/>
  <c r="AE5" i="41" s="1"/>
  <c r="K5" i="41" s="1"/>
  <c r="AD10" i="41"/>
  <c r="AE10" i="41" s="1"/>
  <c r="K10" i="41" s="1"/>
  <c r="AD13" i="41"/>
  <c r="AE13" i="41" s="1"/>
  <c r="K13" i="41" s="1"/>
  <c r="AD11" i="41"/>
  <c r="AE11" i="41" s="1"/>
  <c r="K11" i="41" s="1"/>
  <c r="AD8" i="41"/>
  <c r="AE8" i="41" s="1"/>
  <c r="K8" i="41" s="1"/>
  <c r="AJ20" i="42"/>
  <c r="AK20" i="42" s="1"/>
  <c r="M20" i="42" s="1"/>
  <c r="AJ31" i="42"/>
  <c r="AK31" i="42" s="1"/>
  <c r="M31" i="42" s="1"/>
  <c r="AJ40" i="42"/>
  <c r="AK40" i="42" s="1"/>
  <c r="M40" i="42" s="1"/>
  <c r="AD47" i="43"/>
  <c r="AE47" i="43" s="1"/>
  <c r="K47" i="43" s="1"/>
  <c r="AD59" i="43"/>
  <c r="AE59" i="43" s="1"/>
  <c r="K59" i="43" s="1"/>
  <c r="Y19" i="24"/>
  <c r="X8" i="24"/>
  <c r="Y8" i="24" s="1"/>
  <c r="X10" i="24"/>
  <c r="Y10" i="24" s="1"/>
  <c r="AD54" i="24"/>
  <c r="AE54" i="24" s="1"/>
  <c r="AD46" i="24"/>
  <c r="AE46" i="24" s="1"/>
  <c r="AD34" i="24"/>
  <c r="AE34" i="24" s="1"/>
  <c r="AD26" i="24"/>
  <c r="AE26" i="24" s="1"/>
  <c r="AD19" i="24"/>
  <c r="AE19" i="24" s="1"/>
  <c r="AG55" i="24"/>
  <c r="AH55" i="24" s="1"/>
  <c r="AG47" i="24"/>
  <c r="AH47" i="24" s="1"/>
  <c r="AG39" i="24"/>
  <c r="AH39" i="24" s="1"/>
  <c r="AG31" i="24"/>
  <c r="AH31" i="24" s="1"/>
  <c r="AG27" i="24"/>
  <c r="AH27" i="24" s="1"/>
  <c r="AG15" i="24"/>
  <c r="AH15" i="24" s="1"/>
  <c r="AT60" i="24"/>
  <c r="AT56" i="24"/>
  <c r="AT52" i="24"/>
  <c r="AT48" i="24"/>
  <c r="AT44" i="24"/>
  <c r="AT40" i="24"/>
  <c r="AT36" i="24"/>
  <c r="AT32" i="24"/>
  <c r="AT28" i="24"/>
  <c r="AT22" i="24"/>
  <c r="AT20" i="24"/>
  <c r="AT17" i="24"/>
  <c r="AT16" i="24"/>
  <c r="AG6" i="41"/>
  <c r="AH6" i="41" s="1"/>
  <c r="L6" i="41" s="1"/>
  <c r="AG4" i="41"/>
  <c r="AH4" i="41" s="1"/>
  <c r="L4" i="41" s="1"/>
  <c r="AG7" i="41"/>
  <c r="AH7" i="41" s="1"/>
  <c r="L7" i="41" s="1"/>
  <c r="AG18" i="41"/>
  <c r="AH18" i="41" s="1"/>
  <c r="L18" i="41" s="1"/>
  <c r="AG9" i="41"/>
  <c r="AH9" i="41" s="1"/>
  <c r="L9" i="41" s="1"/>
  <c r="AG11" i="41"/>
  <c r="AH11" i="41" s="1"/>
  <c r="L11" i="41" s="1"/>
  <c r="AG10" i="41"/>
  <c r="AH10" i="41" s="1"/>
  <c r="L10" i="41" s="1"/>
  <c r="AD23" i="41"/>
  <c r="AE23" i="41" s="1"/>
  <c r="K23" i="41" s="1"/>
  <c r="AD20" i="41"/>
  <c r="AE20" i="41" s="1"/>
  <c r="K20" i="41" s="1"/>
  <c r="AD27" i="41"/>
  <c r="AE27" i="41" s="1"/>
  <c r="K27" i="41" s="1"/>
  <c r="AD24" i="41"/>
  <c r="AE24" i="41" s="1"/>
  <c r="K24" i="41" s="1"/>
  <c r="AD30" i="41"/>
  <c r="AE30" i="41" s="1"/>
  <c r="K30" i="41" s="1"/>
  <c r="AD31" i="41"/>
  <c r="AE31" i="41" s="1"/>
  <c r="K31" i="41" s="1"/>
  <c r="AD33" i="41"/>
  <c r="AE33" i="41" s="1"/>
  <c r="K33" i="41" s="1"/>
  <c r="AD35" i="41"/>
  <c r="AE35" i="41" s="1"/>
  <c r="K35" i="41" s="1"/>
  <c r="AD37" i="41"/>
  <c r="AE37" i="41" s="1"/>
  <c r="K37" i="41" s="1"/>
  <c r="AD39" i="41"/>
  <c r="AE39" i="41" s="1"/>
  <c r="K39" i="41" s="1"/>
  <c r="AD41" i="41"/>
  <c r="AE41" i="41" s="1"/>
  <c r="K41" i="41" s="1"/>
  <c r="AD43" i="41"/>
  <c r="AE43" i="41" s="1"/>
  <c r="K43" i="41" s="1"/>
  <c r="AD45" i="41"/>
  <c r="AE45" i="41" s="1"/>
  <c r="K45" i="41" s="1"/>
  <c r="AD47" i="41"/>
  <c r="AE47" i="41" s="1"/>
  <c r="K47" i="41" s="1"/>
  <c r="AD49" i="41"/>
  <c r="AE49" i="41" s="1"/>
  <c r="K49" i="41" s="1"/>
  <c r="AD51" i="41"/>
  <c r="AE51" i="41" s="1"/>
  <c r="K51" i="41" s="1"/>
  <c r="AD53" i="41"/>
  <c r="AE53" i="41" s="1"/>
  <c r="K53" i="41" s="1"/>
  <c r="AD55" i="41"/>
  <c r="AE55" i="41" s="1"/>
  <c r="K55" i="41" s="1"/>
  <c r="AD57" i="41"/>
  <c r="AE57" i="41" s="1"/>
  <c r="K57" i="41" s="1"/>
  <c r="AD59" i="41"/>
  <c r="AE59" i="41" s="1"/>
  <c r="K59" i="41" s="1"/>
  <c r="AA27" i="42"/>
  <c r="AB27" i="42" s="1"/>
  <c r="J27" i="42" s="1"/>
  <c r="AA32" i="42"/>
  <c r="AB32" i="42" s="1"/>
  <c r="J32" i="42" s="1"/>
  <c r="AA33" i="42"/>
  <c r="AB33" i="42" s="1"/>
  <c r="J33" i="42" s="1"/>
  <c r="AA35" i="42"/>
  <c r="AB35" i="42" s="1"/>
  <c r="J35" i="42" s="1"/>
  <c r="AA37" i="42"/>
  <c r="AB37" i="42" s="1"/>
  <c r="J37" i="42" s="1"/>
  <c r="AA39" i="42"/>
  <c r="AB39" i="42" s="1"/>
  <c r="J39" i="42" s="1"/>
  <c r="AA41" i="42"/>
  <c r="AB41" i="42" s="1"/>
  <c r="J41" i="42" s="1"/>
  <c r="AA43" i="42"/>
  <c r="AB43" i="42" s="1"/>
  <c r="J43" i="42" s="1"/>
  <c r="AA45" i="42"/>
  <c r="AB45" i="42" s="1"/>
  <c r="J45" i="42" s="1"/>
  <c r="AA47" i="42"/>
  <c r="AB47" i="42" s="1"/>
  <c r="J47" i="42" s="1"/>
  <c r="AA49" i="42"/>
  <c r="AB49" i="42" s="1"/>
  <c r="J49" i="42" s="1"/>
  <c r="AA51" i="42"/>
  <c r="AB51" i="42" s="1"/>
  <c r="J51" i="42" s="1"/>
  <c r="AA53" i="42"/>
  <c r="AB53" i="42" s="1"/>
  <c r="J53" i="42" s="1"/>
  <c r="AA55" i="42"/>
  <c r="AB55" i="42" s="1"/>
  <c r="J55" i="42" s="1"/>
  <c r="AA57" i="42"/>
  <c r="AB57" i="42" s="1"/>
  <c r="J57" i="42" s="1"/>
  <c r="AA59" i="42"/>
  <c r="AB59" i="42" s="1"/>
  <c r="J59" i="42" s="1"/>
  <c r="AG6" i="43"/>
  <c r="AH6" i="43" s="1"/>
  <c r="L6" i="43" s="1"/>
  <c r="AG23" i="43"/>
  <c r="AH23" i="43" s="1"/>
  <c r="L23" i="43" s="1"/>
  <c r="AG7" i="43"/>
  <c r="AH7" i="43" s="1"/>
  <c r="L7" i="43" s="1"/>
  <c r="AG8" i="43"/>
  <c r="AH8" i="43" s="1"/>
  <c r="L8" i="43" s="1"/>
  <c r="AG13" i="43"/>
  <c r="AH13" i="43" s="1"/>
  <c r="L13" i="43" s="1"/>
  <c r="AG14" i="43"/>
  <c r="AH14" i="43" s="1"/>
  <c r="L14" i="43" s="1"/>
  <c r="AG20" i="43"/>
  <c r="AH20" i="43" s="1"/>
  <c r="L20" i="43" s="1"/>
  <c r="AG25" i="43"/>
  <c r="AH25" i="43" s="1"/>
  <c r="L25" i="43" s="1"/>
  <c r="AG27" i="43"/>
  <c r="AH27" i="43" s="1"/>
  <c r="L27" i="43" s="1"/>
  <c r="AG19" i="43"/>
  <c r="AH19" i="43" s="1"/>
  <c r="L19" i="43" s="1"/>
  <c r="AG18" i="43"/>
  <c r="AH18" i="43" s="1"/>
  <c r="L18" i="43" s="1"/>
  <c r="AG29" i="43"/>
  <c r="AH29" i="43" s="1"/>
  <c r="L29" i="43" s="1"/>
  <c r="AG31" i="43"/>
  <c r="AH31" i="43" s="1"/>
  <c r="L31" i="43" s="1"/>
  <c r="AG33" i="43"/>
  <c r="AH33" i="43" s="1"/>
  <c r="L33" i="43" s="1"/>
  <c r="AG35" i="43"/>
  <c r="AH35" i="43" s="1"/>
  <c r="L35" i="43" s="1"/>
  <c r="AG37" i="43"/>
  <c r="AH37" i="43" s="1"/>
  <c r="L37" i="43" s="1"/>
  <c r="AG39" i="43"/>
  <c r="AH39" i="43" s="1"/>
  <c r="L39" i="43" s="1"/>
  <c r="AG41" i="43"/>
  <c r="AH41" i="43" s="1"/>
  <c r="L41" i="43" s="1"/>
  <c r="AG43" i="43"/>
  <c r="AH43" i="43" s="1"/>
  <c r="L43" i="43" s="1"/>
  <c r="AG45" i="43"/>
  <c r="AH45" i="43" s="1"/>
  <c r="L45" i="43" s="1"/>
  <c r="AG47" i="43"/>
  <c r="AH47" i="43" s="1"/>
  <c r="L47" i="43" s="1"/>
  <c r="AG49" i="43"/>
  <c r="AH49" i="43" s="1"/>
  <c r="L49" i="43" s="1"/>
  <c r="AG51" i="43"/>
  <c r="AH51" i="43" s="1"/>
  <c r="L51" i="43" s="1"/>
  <c r="AG53" i="43"/>
  <c r="AH53" i="43" s="1"/>
  <c r="L53" i="43" s="1"/>
  <c r="AG55" i="43"/>
  <c r="AH55" i="43" s="1"/>
  <c r="L55" i="43" s="1"/>
  <c r="AG57" i="43"/>
  <c r="AH57" i="43" s="1"/>
  <c r="L57" i="43" s="1"/>
  <c r="AG59" i="43"/>
  <c r="AH59" i="43" s="1"/>
  <c r="L59" i="43" s="1"/>
  <c r="X7" i="24"/>
  <c r="Y7" i="24" s="1"/>
  <c r="X4" i="42"/>
  <c r="Y4" i="42" s="1"/>
  <c r="I4" i="42" s="1"/>
  <c r="X29" i="42"/>
  <c r="Y29" i="42" s="1"/>
  <c r="I29" i="42" s="1"/>
  <c r="X23" i="42"/>
  <c r="Y23" i="42" s="1"/>
  <c r="I23" i="42" s="1"/>
  <c r="X10" i="42"/>
  <c r="Y10" i="42" s="1"/>
  <c r="I10" i="42" s="1"/>
  <c r="X5" i="42"/>
  <c r="Y5" i="42" s="1"/>
  <c r="I5" i="42" s="1"/>
  <c r="X12" i="42"/>
  <c r="Y12" i="42" s="1"/>
  <c r="I12" i="42" s="1"/>
  <c r="X8" i="42"/>
  <c r="Y8" i="42" s="1"/>
  <c r="I8" i="42" s="1"/>
  <c r="X13" i="42"/>
  <c r="Y13" i="42" s="1"/>
  <c r="I13" i="42" s="1"/>
  <c r="X9" i="42"/>
  <c r="Y9" i="42" s="1"/>
  <c r="I9" i="42" s="1"/>
  <c r="X14" i="42"/>
  <c r="Y14" i="42" s="1"/>
  <c r="I14" i="42" s="1"/>
  <c r="X11" i="42"/>
  <c r="Y11" i="42" s="1"/>
  <c r="I11" i="42" s="1"/>
  <c r="X19" i="42"/>
  <c r="Y19" i="42" s="1"/>
  <c r="I19" i="42" s="1"/>
  <c r="X6" i="42"/>
  <c r="Y6" i="42" s="1"/>
  <c r="I6" i="42" s="1"/>
  <c r="X16" i="42"/>
  <c r="Y16" i="42" s="1"/>
  <c r="I16" i="42" s="1"/>
  <c r="X15" i="42"/>
  <c r="Y15" i="42" s="1"/>
  <c r="I15" i="42" s="1"/>
  <c r="X24" i="42"/>
  <c r="Y24" i="42" s="1"/>
  <c r="I24" i="42" s="1"/>
  <c r="X7" i="42"/>
  <c r="Y7" i="42" s="1"/>
  <c r="I7" i="42" s="1"/>
  <c r="X6" i="43"/>
  <c r="Y6" i="43" s="1"/>
  <c r="I6" i="43" s="1"/>
  <c r="X8" i="43"/>
  <c r="Y8" i="43" s="1"/>
  <c r="I8" i="43" s="1"/>
  <c r="X4" i="43"/>
  <c r="Y4" i="43" s="1"/>
  <c r="I4" i="43" s="1"/>
  <c r="X15" i="43"/>
  <c r="Y15" i="43" s="1"/>
  <c r="I15" i="43" s="1"/>
  <c r="X24" i="43"/>
  <c r="Y24" i="43" s="1"/>
  <c r="I24" i="43" s="1"/>
  <c r="X14" i="43"/>
  <c r="Y14" i="43" s="1"/>
  <c r="I14" i="43" s="1"/>
  <c r="X5" i="43"/>
  <c r="Y5" i="43" s="1"/>
  <c r="I5" i="43" s="1"/>
  <c r="X9" i="43"/>
  <c r="Y9" i="43" s="1"/>
  <c r="I9" i="43" s="1"/>
  <c r="X22" i="43"/>
  <c r="Y22" i="43" s="1"/>
  <c r="I22" i="43" s="1"/>
  <c r="X13" i="43"/>
  <c r="Y13" i="43" s="1"/>
  <c r="I13" i="43" s="1"/>
  <c r="X10" i="43"/>
  <c r="Y10" i="43" s="1"/>
  <c r="I10" i="43" s="1"/>
  <c r="X11" i="24"/>
  <c r="Y11" i="24" s="1"/>
  <c r="AD59" i="24"/>
  <c r="AE59" i="24" s="1"/>
  <c r="AD39" i="24"/>
  <c r="AE39" i="24" s="1"/>
  <c r="AG60" i="24"/>
  <c r="AH60" i="24" s="1"/>
  <c r="AG28" i="24"/>
  <c r="AH28" i="24" s="1"/>
  <c r="AT53" i="24"/>
  <c r="AT37" i="24"/>
  <c r="AT25" i="24"/>
  <c r="AG38" i="42"/>
  <c r="AH38" i="42" s="1"/>
  <c r="L38" i="42" s="1"/>
  <c r="AG42" i="42"/>
  <c r="AH42" i="42" s="1"/>
  <c r="L42" i="42" s="1"/>
  <c r="AG48" i="42"/>
  <c r="AH48" i="42" s="1"/>
  <c r="L48" i="42" s="1"/>
  <c r="AG52" i="42"/>
  <c r="AH52" i="42" s="1"/>
  <c r="L52" i="42" s="1"/>
  <c r="AG58" i="42"/>
  <c r="AH58" i="42" s="1"/>
  <c r="L58" i="42" s="1"/>
  <c r="AG60" i="42"/>
  <c r="AH60" i="42" s="1"/>
  <c r="L60" i="42" s="1"/>
  <c r="AA27" i="43"/>
  <c r="AB27" i="43" s="1"/>
  <c r="J27" i="43" s="1"/>
  <c r="AA18" i="43"/>
  <c r="AB18" i="43" s="1"/>
  <c r="J18" i="43" s="1"/>
  <c r="AA29" i="43"/>
  <c r="AB29" i="43" s="1"/>
  <c r="J29" i="43" s="1"/>
  <c r="AJ59" i="24"/>
  <c r="AK59" i="24" s="1"/>
  <c r="AJ39" i="24"/>
  <c r="AK39" i="24" s="1"/>
  <c r="AJ15" i="24"/>
  <c r="AK15" i="24" s="1"/>
  <c r="AD49" i="43"/>
  <c r="AE49" i="43" s="1"/>
  <c r="K49" i="43" s="1"/>
  <c r="AD51" i="43"/>
  <c r="AE51" i="43" s="1"/>
  <c r="K51" i="43" s="1"/>
  <c r="AD53" i="43"/>
  <c r="AE53" i="43" s="1"/>
  <c r="K53" i="43" s="1"/>
  <c r="AD57" i="43"/>
  <c r="AE57" i="43" s="1"/>
  <c r="K57" i="43" s="1"/>
  <c r="U16" i="41"/>
  <c r="V16" i="41" s="1"/>
  <c r="H16" i="41" s="1"/>
  <c r="U22" i="41"/>
  <c r="V22" i="41" s="1"/>
  <c r="H22" i="41" s="1"/>
  <c r="U6" i="41"/>
  <c r="V6" i="41" s="1"/>
  <c r="H6" i="41" s="1"/>
  <c r="U19" i="41"/>
  <c r="V19" i="41" s="1"/>
  <c r="H19" i="41" s="1"/>
  <c r="U8" i="41"/>
  <c r="V8" i="41" s="1"/>
  <c r="H8" i="41" s="1"/>
  <c r="U5" i="41"/>
  <c r="V5" i="41" s="1"/>
  <c r="H5" i="41" s="1"/>
  <c r="U4" i="41"/>
  <c r="V4" i="41" s="1"/>
  <c r="H4" i="41" s="1"/>
  <c r="U7" i="41"/>
  <c r="V7" i="41" s="1"/>
  <c r="H7" i="41" s="1"/>
  <c r="U17" i="41"/>
  <c r="V17" i="41" s="1"/>
  <c r="H17" i="41" s="1"/>
  <c r="U9" i="41"/>
  <c r="V9" i="41" s="1"/>
  <c r="H9" i="41" s="1"/>
  <c r="AD58" i="24"/>
  <c r="AE58" i="24" s="1"/>
  <c r="AD50" i="24"/>
  <c r="AE50" i="24" s="1"/>
  <c r="AD42" i="24"/>
  <c r="AE42" i="24" s="1"/>
  <c r="AD38" i="24"/>
  <c r="AE38" i="24" s="1"/>
  <c r="AD30" i="24"/>
  <c r="AE30" i="24" s="1"/>
  <c r="AD23" i="24"/>
  <c r="AE23" i="24" s="1"/>
  <c r="AG59" i="24"/>
  <c r="AH59" i="24" s="1"/>
  <c r="AG51" i="24"/>
  <c r="AH51" i="24" s="1"/>
  <c r="AG43" i="24"/>
  <c r="AH43" i="24" s="1"/>
  <c r="AG35" i="24"/>
  <c r="AH35" i="24" s="1"/>
  <c r="AG21" i="24"/>
  <c r="AH21" i="24" s="1"/>
  <c r="AJ58" i="24"/>
  <c r="AK58" i="24" s="1"/>
  <c r="AJ54" i="24"/>
  <c r="AK54" i="24" s="1"/>
  <c r="AJ50" i="24"/>
  <c r="AK50" i="24" s="1"/>
  <c r="AJ46" i="24"/>
  <c r="AK46" i="24" s="1"/>
  <c r="AJ42" i="24"/>
  <c r="AK42" i="24" s="1"/>
  <c r="AJ38" i="24"/>
  <c r="AK38" i="24" s="1"/>
  <c r="AJ34" i="24"/>
  <c r="AK34" i="24" s="1"/>
  <c r="AJ30" i="24"/>
  <c r="AK30" i="24" s="1"/>
  <c r="AJ26" i="24"/>
  <c r="AK26" i="24" s="1"/>
  <c r="AJ23" i="24"/>
  <c r="AK23" i="24" s="1"/>
  <c r="AJ19" i="24"/>
  <c r="AK19" i="24" s="1"/>
  <c r="AJ6" i="41"/>
  <c r="AK6" i="41" s="1"/>
  <c r="M6" i="41" s="1"/>
  <c r="AG23" i="41"/>
  <c r="AH23" i="41" s="1"/>
  <c r="L23" i="41" s="1"/>
  <c r="AG20" i="41"/>
  <c r="AH20" i="41" s="1"/>
  <c r="L20" i="41" s="1"/>
  <c r="AG27" i="41"/>
  <c r="AH27" i="41" s="1"/>
  <c r="L27" i="41" s="1"/>
  <c r="AG24" i="41"/>
  <c r="AH24" i="41" s="1"/>
  <c r="L24" i="41" s="1"/>
  <c r="AG30" i="41"/>
  <c r="AH30" i="41" s="1"/>
  <c r="L30" i="41" s="1"/>
  <c r="AG31" i="41"/>
  <c r="AH31" i="41" s="1"/>
  <c r="L31" i="41" s="1"/>
  <c r="AG33" i="41"/>
  <c r="AH33" i="41" s="1"/>
  <c r="L33" i="41" s="1"/>
  <c r="AG35" i="41"/>
  <c r="AH35" i="41" s="1"/>
  <c r="L35" i="41" s="1"/>
  <c r="AG37" i="41"/>
  <c r="AH37" i="41" s="1"/>
  <c r="L37" i="41" s="1"/>
  <c r="AG39" i="41"/>
  <c r="AH39" i="41" s="1"/>
  <c r="L39" i="41" s="1"/>
  <c r="AG41" i="41"/>
  <c r="AH41" i="41" s="1"/>
  <c r="L41" i="41" s="1"/>
  <c r="AG43" i="41"/>
  <c r="AH43" i="41" s="1"/>
  <c r="L43" i="41" s="1"/>
  <c r="AG45" i="41"/>
  <c r="AH45" i="41" s="1"/>
  <c r="L45" i="41" s="1"/>
  <c r="AG47" i="41"/>
  <c r="AH47" i="41" s="1"/>
  <c r="L47" i="41" s="1"/>
  <c r="AG49" i="41"/>
  <c r="AH49" i="41" s="1"/>
  <c r="L49" i="41" s="1"/>
  <c r="AG51" i="41"/>
  <c r="AH51" i="41" s="1"/>
  <c r="L51" i="41" s="1"/>
  <c r="AG53" i="41"/>
  <c r="AH53" i="41" s="1"/>
  <c r="L53" i="41" s="1"/>
  <c r="AG55" i="41"/>
  <c r="AH55" i="41" s="1"/>
  <c r="L55" i="41" s="1"/>
  <c r="AG57" i="41"/>
  <c r="AH57" i="41" s="1"/>
  <c r="L57" i="41" s="1"/>
  <c r="AG59" i="41"/>
  <c r="AH59" i="41" s="1"/>
  <c r="L59" i="41" s="1"/>
  <c r="AA4" i="42"/>
  <c r="AB4" i="42" s="1"/>
  <c r="J4" i="42" s="1"/>
  <c r="AA10" i="42"/>
  <c r="AB10" i="42" s="1"/>
  <c r="J10" i="42" s="1"/>
  <c r="AA8" i="42"/>
  <c r="AB8" i="42" s="1"/>
  <c r="J8" i="42" s="1"/>
  <c r="AA28" i="42"/>
  <c r="AB28" i="42" s="1"/>
  <c r="J28" i="42" s="1"/>
  <c r="AA15" i="42"/>
  <c r="AB15" i="42" s="1"/>
  <c r="J15" i="42" s="1"/>
  <c r="AA9" i="42"/>
  <c r="AB9" i="42" s="1"/>
  <c r="J9" i="42" s="1"/>
  <c r="AA23" i="42"/>
  <c r="AB23" i="42" s="1"/>
  <c r="J23" i="42" s="1"/>
  <c r="AA26" i="42"/>
  <c r="AB26" i="42" s="1"/>
  <c r="J26" i="42" s="1"/>
  <c r="AA25" i="42"/>
  <c r="AB25" i="42" s="1"/>
  <c r="J25" i="42" s="1"/>
  <c r="AA6" i="42"/>
  <c r="AB6" i="42" s="1"/>
  <c r="J6" i="42" s="1"/>
  <c r="AA17" i="42"/>
  <c r="AB17" i="42" s="1"/>
  <c r="J17" i="42" s="1"/>
  <c r="AA24" i="42"/>
  <c r="AB24" i="42" s="1"/>
  <c r="J24" i="42" s="1"/>
  <c r="AA13" i="42"/>
  <c r="AB13" i="42" s="1"/>
  <c r="J13" i="42" s="1"/>
  <c r="AA19" i="42"/>
  <c r="AB19" i="42" s="1"/>
  <c r="J19" i="42" s="1"/>
  <c r="AA7" i="42"/>
  <c r="AB7" i="42" s="1"/>
  <c r="J7" i="42" s="1"/>
  <c r="AA11" i="42"/>
  <c r="AB11" i="42" s="1"/>
  <c r="J11" i="42" s="1"/>
  <c r="AA5" i="42"/>
  <c r="AB5" i="42" s="1"/>
  <c r="J5" i="42" s="1"/>
  <c r="AA14" i="42"/>
  <c r="AB14" i="42" s="1"/>
  <c r="J14" i="42" s="1"/>
  <c r="AA18" i="42"/>
  <c r="AB18" i="42" s="1"/>
  <c r="J18" i="42" s="1"/>
  <c r="AD27" i="42"/>
  <c r="AE27" i="42" s="1"/>
  <c r="K27" i="42" s="1"/>
  <c r="AD32" i="42"/>
  <c r="AE32" i="42" s="1"/>
  <c r="K32" i="42" s="1"/>
  <c r="AD33" i="42"/>
  <c r="AE33" i="42" s="1"/>
  <c r="K33" i="42" s="1"/>
  <c r="AD35" i="42"/>
  <c r="AE35" i="42" s="1"/>
  <c r="K35" i="42" s="1"/>
  <c r="AD37" i="42"/>
  <c r="AE37" i="42" s="1"/>
  <c r="K37" i="42" s="1"/>
  <c r="AD39" i="42"/>
  <c r="AE39" i="42" s="1"/>
  <c r="K39" i="42" s="1"/>
  <c r="AD41" i="42"/>
  <c r="AE41" i="42" s="1"/>
  <c r="K41" i="42" s="1"/>
  <c r="AD43" i="42"/>
  <c r="AE43" i="42" s="1"/>
  <c r="K43" i="42" s="1"/>
  <c r="AD45" i="42"/>
  <c r="AE45" i="42" s="1"/>
  <c r="K45" i="42" s="1"/>
  <c r="AD47" i="42"/>
  <c r="AE47" i="42" s="1"/>
  <c r="K47" i="42" s="1"/>
  <c r="AD49" i="42"/>
  <c r="AE49" i="42" s="1"/>
  <c r="K49" i="42" s="1"/>
  <c r="AD51" i="42"/>
  <c r="AE51" i="42" s="1"/>
  <c r="K51" i="42" s="1"/>
  <c r="AD53" i="42"/>
  <c r="AE53" i="42" s="1"/>
  <c r="K53" i="42" s="1"/>
  <c r="AD55" i="42"/>
  <c r="AE55" i="42" s="1"/>
  <c r="K55" i="42" s="1"/>
  <c r="AD57" i="42"/>
  <c r="AE57" i="42" s="1"/>
  <c r="K57" i="42" s="1"/>
  <c r="AD59" i="42"/>
  <c r="AE59" i="42" s="1"/>
  <c r="K59" i="42" s="1"/>
  <c r="AJ13" i="43"/>
  <c r="AK13" i="43" s="1"/>
  <c r="M13" i="43" s="1"/>
  <c r="AJ7" i="43"/>
  <c r="AK7" i="43" s="1"/>
  <c r="M7" i="43" s="1"/>
  <c r="AJ23" i="43"/>
  <c r="AK23" i="43" s="1"/>
  <c r="M23" i="43" s="1"/>
  <c r="AJ20" i="43"/>
  <c r="AK20" i="43" s="1"/>
  <c r="M20" i="43" s="1"/>
  <c r="AJ8" i="43"/>
  <c r="AK8" i="43" s="1"/>
  <c r="M8" i="43" s="1"/>
  <c r="AJ14" i="43"/>
  <c r="AK14" i="43" s="1"/>
  <c r="M14" i="43" s="1"/>
  <c r="AJ6" i="43"/>
  <c r="AK6" i="43" s="1"/>
  <c r="M6" i="43" s="1"/>
  <c r="AJ25" i="43"/>
  <c r="AK25" i="43" s="1"/>
  <c r="M25" i="43" s="1"/>
  <c r="AJ27" i="43"/>
  <c r="AK27" i="43" s="1"/>
  <c r="M27" i="43" s="1"/>
  <c r="AJ19" i="43"/>
  <c r="AK19" i="43" s="1"/>
  <c r="M19" i="43" s="1"/>
  <c r="AJ18" i="43"/>
  <c r="AK18" i="43" s="1"/>
  <c r="M18" i="43" s="1"/>
  <c r="AJ29" i="43"/>
  <c r="AK29" i="43" s="1"/>
  <c r="M29" i="43" s="1"/>
  <c r="AJ31" i="43"/>
  <c r="AK31" i="43" s="1"/>
  <c r="M31" i="43" s="1"/>
  <c r="AJ33" i="43"/>
  <c r="AK33" i="43" s="1"/>
  <c r="M33" i="43" s="1"/>
  <c r="AJ35" i="43"/>
  <c r="AK35" i="43" s="1"/>
  <c r="M35" i="43" s="1"/>
  <c r="AJ37" i="43"/>
  <c r="AK37" i="43" s="1"/>
  <c r="M37" i="43" s="1"/>
  <c r="AJ39" i="43"/>
  <c r="AK39" i="43" s="1"/>
  <c r="M39" i="43" s="1"/>
  <c r="AJ41" i="43"/>
  <c r="AK41" i="43" s="1"/>
  <c r="M41" i="43" s="1"/>
  <c r="AJ43" i="43"/>
  <c r="AK43" i="43" s="1"/>
  <c r="M43" i="43" s="1"/>
  <c r="AJ45" i="43"/>
  <c r="AK45" i="43" s="1"/>
  <c r="M45" i="43" s="1"/>
  <c r="AJ47" i="43"/>
  <c r="AK47" i="43" s="1"/>
  <c r="M47" i="43" s="1"/>
  <c r="AJ49" i="43"/>
  <c r="AK49" i="43" s="1"/>
  <c r="M49" i="43" s="1"/>
  <c r="AJ51" i="43"/>
  <c r="AK51" i="43" s="1"/>
  <c r="M51" i="43" s="1"/>
  <c r="AJ53" i="43"/>
  <c r="AK53" i="43" s="1"/>
  <c r="M53" i="43" s="1"/>
  <c r="AJ55" i="43"/>
  <c r="AK55" i="43" s="1"/>
  <c r="M55" i="43" s="1"/>
  <c r="AJ57" i="43"/>
  <c r="AK57" i="43" s="1"/>
  <c r="M57" i="43" s="1"/>
  <c r="AJ59" i="43"/>
  <c r="AK59" i="43" s="1"/>
  <c r="M59" i="43" s="1"/>
  <c r="X18" i="24"/>
  <c r="Y18" i="24" s="1"/>
  <c r="U11" i="24"/>
  <c r="V11" i="24" s="1"/>
  <c r="U4" i="42"/>
  <c r="V4" i="42" s="1"/>
  <c r="H4" i="42" s="1"/>
  <c r="U7" i="42"/>
  <c r="V7" i="42" s="1"/>
  <c r="H7" i="42" s="1"/>
  <c r="U5" i="42"/>
  <c r="V5" i="42" s="1"/>
  <c r="H5" i="42" s="1"/>
  <c r="U11" i="42"/>
  <c r="V11" i="42" s="1"/>
  <c r="H11" i="42" s="1"/>
  <c r="U16" i="42"/>
  <c r="V16" i="42" s="1"/>
  <c r="H16" i="42" s="1"/>
  <c r="U8" i="42"/>
  <c r="V8" i="42" s="1"/>
  <c r="H8" i="42" s="1"/>
  <c r="U6" i="42"/>
  <c r="V6" i="42" s="1"/>
  <c r="H6" i="42" s="1"/>
  <c r="U12" i="42"/>
  <c r="V12" i="42" s="1"/>
  <c r="H12" i="42" s="1"/>
  <c r="U9" i="42"/>
  <c r="V9" i="42" s="1"/>
  <c r="H9" i="42" s="1"/>
  <c r="U15" i="42"/>
  <c r="V15" i="42" s="1"/>
  <c r="H15" i="42" s="1"/>
  <c r="U19" i="42"/>
  <c r="V19" i="42" s="1"/>
  <c r="H19" i="42" s="1"/>
  <c r="U10" i="42"/>
  <c r="V10" i="42" s="1"/>
  <c r="H10" i="42" s="1"/>
  <c r="U24" i="42"/>
  <c r="V24" i="42" s="1"/>
  <c r="H24" i="42" s="1"/>
  <c r="U13" i="42"/>
  <c r="V13" i="42" s="1"/>
  <c r="H13" i="42" s="1"/>
  <c r="U23" i="42"/>
  <c r="V23" i="42" s="1"/>
  <c r="H23" i="42" s="1"/>
  <c r="U29" i="42"/>
  <c r="V29" i="42" s="1"/>
  <c r="H29" i="42" s="1"/>
  <c r="U14" i="42"/>
  <c r="V14" i="42" s="1"/>
  <c r="H14" i="42" s="1"/>
  <c r="U8" i="24"/>
  <c r="V8" i="24" s="1"/>
  <c r="AD27" i="24"/>
  <c r="AE27" i="24" s="1"/>
  <c r="AG32" i="24"/>
  <c r="AH32" i="24" s="1"/>
  <c r="AT57" i="24"/>
  <c r="AT41" i="24"/>
  <c r="AT24" i="24"/>
  <c r="AG20" i="42"/>
  <c r="AH20" i="42" s="1"/>
  <c r="L20" i="42" s="1"/>
  <c r="AG36" i="42"/>
  <c r="AH36" i="42" s="1"/>
  <c r="L36" i="42" s="1"/>
  <c r="AA41" i="43"/>
  <c r="AB41" i="43" s="1"/>
  <c r="J41" i="43" s="1"/>
  <c r="AA47" i="43"/>
  <c r="AB47" i="43" s="1"/>
  <c r="J47" i="43" s="1"/>
  <c r="AA49" i="43"/>
  <c r="AB49" i="43" s="1"/>
  <c r="J49" i="43" s="1"/>
  <c r="X6" i="41"/>
  <c r="Y6" i="41" s="1"/>
  <c r="I6" i="41" s="1"/>
  <c r="X16" i="41"/>
  <c r="Y16" i="41" s="1"/>
  <c r="I16" i="41" s="1"/>
  <c r="X9" i="41"/>
  <c r="Y9" i="41" s="1"/>
  <c r="I9" i="41" s="1"/>
  <c r="X19" i="41"/>
  <c r="Y19" i="41" s="1"/>
  <c r="I19" i="41" s="1"/>
  <c r="X8" i="41"/>
  <c r="Y8" i="41" s="1"/>
  <c r="I8" i="41" s="1"/>
  <c r="X22" i="41"/>
  <c r="Y22" i="41" s="1"/>
  <c r="I22" i="41" s="1"/>
  <c r="X4" i="41"/>
  <c r="Y4" i="41" s="1"/>
  <c r="I4" i="41" s="1"/>
  <c r="X5" i="41"/>
  <c r="Y5" i="41" s="1"/>
  <c r="I5" i="41" s="1"/>
  <c r="X7" i="41"/>
  <c r="Y7" i="41" s="1"/>
  <c r="I7" i="41" s="1"/>
  <c r="X17" i="41"/>
  <c r="Y17" i="41" s="1"/>
  <c r="I17" i="41" s="1"/>
  <c r="AJ35" i="24"/>
  <c r="AK35" i="24" s="1"/>
  <c r="AD6" i="43"/>
  <c r="AE6" i="43" s="1"/>
  <c r="K6" i="43" s="1"/>
  <c r="AD15" i="43"/>
  <c r="AE15" i="43" s="1"/>
  <c r="K15" i="43" s="1"/>
  <c r="AD5" i="43"/>
  <c r="AE5" i="43" s="1"/>
  <c r="K5" i="43" s="1"/>
  <c r="AD9" i="43"/>
  <c r="AE9" i="43" s="1"/>
  <c r="K9" i="43" s="1"/>
  <c r="AD4" i="43"/>
  <c r="AE4" i="43" s="1"/>
  <c r="K4" i="43" s="1"/>
  <c r="AD16" i="43"/>
  <c r="AE16" i="43" s="1"/>
  <c r="K16" i="43" s="1"/>
  <c r="AD10" i="43"/>
  <c r="AE10" i="43" s="1"/>
  <c r="K10" i="43" s="1"/>
  <c r="AD11" i="43"/>
  <c r="AE11" i="43" s="1"/>
  <c r="K11" i="43" s="1"/>
  <c r="AD8" i="43"/>
  <c r="AE8" i="43" s="1"/>
  <c r="K8" i="43" s="1"/>
  <c r="AD7" i="43"/>
  <c r="AE7" i="43" s="1"/>
  <c r="K7" i="43" s="1"/>
  <c r="AD25" i="43"/>
  <c r="AE25" i="43" s="1"/>
  <c r="K25" i="43" s="1"/>
  <c r="AD29" i="43"/>
  <c r="AE29" i="43" s="1"/>
  <c r="K29" i="43" s="1"/>
  <c r="AD41" i="43"/>
  <c r="AE41" i="43" s="1"/>
  <c r="K41" i="43" s="1"/>
  <c r="U13" i="24"/>
  <c r="V13" i="24" s="1"/>
  <c r="AD57" i="24"/>
  <c r="AE57" i="24" s="1"/>
  <c r="AD53" i="24"/>
  <c r="AE53" i="24" s="1"/>
  <c r="AD49" i="24"/>
  <c r="AE49" i="24" s="1"/>
  <c r="AD45" i="24"/>
  <c r="AE45" i="24" s="1"/>
  <c r="AD41" i="24"/>
  <c r="AE41" i="24" s="1"/>
  <c r="AD37" i="24"/>
  <c r="AE37" i="24" s="1"/>
  <c r="AD33" i="24"/>
  <c r="AE33" i="24" s="1"/>
  <c r="AD29" i="24"/>
  <c r="AE29" i="24" s="1"/>
  <c r="AD25" i="24"/>
  <c r="AE25" i="24" s="1"/>
  <c r="AD24" i="24"/>
  <c r="AE24" i="24" s="1"/>
  <c r="AG58" i="24"/>
  <c r="AH58" i="24" s="1"/>
  <c r="AG54" i="24"/>
  <c r="AH54" i="24" s="1"/>
  <c r="AG50" i="24"/>
  <c r="AH50" i="24" s="1"/>
  <c r="AG46" i="24"/>
  <c r="AH46" i="24" s="1"/>
  <c r="AG42" i="24"/>
  <c r="AH42" i="24" s="1"/>
  <c r="AG38" i="24"/>
  <c r="AH38" i="24" s="1"/>
  <c r="AG34" i="24"/>
  <c r="AH34" i="24" s="1"/>
  <c r="AG30" i="24"/>
  <c r="AH30" i="24" s="1"/>
  <c r="AG26" i="24"/>
  <c r="AH26" i="24" s="1"/>
  <c r="AG23" i="24"/>
  <c r="AH23" i="24" s="1"/>
  <c r="AT59" i="24"/>
  <c r="AT55" i="24"/>
  <c r="AT51" i="24"/>
  <c r="AT47" i="24"/>
  <c r="AT43" i="24"/>
  <c r="AT39" i="24"/>
  <c r="AT35" i="24"/>
  <c r="AT31" i="24"/>
  <c r="AT27" i="24"/>
  <c r="AT21" i="24"/>
  <c r="AT18" i="24"/>
  <c r="AD4" i="42"/>
  <c r="AE4" i="42" s="1"/>
  <c r="K4" i="42" s="1"/>
  <c r="AD6" i="42"/>
  <c r="AE6" i="42" s="1"/>
  <c r="K6" i="42" s="1"/>
  <c r="AD14" i="42"/>
  <c r="AE14" i="42" s="1"/>
  <c r="K14" i="42" s="1"/>
  <c r="AD18" i="42"/>
  <c r="AE18" i="42" s="1"/>
  <c r="K18" i="42" s="1"/>
  <c r="AD19" i="42"/>
  <c r="AE19" i="42" s="1"/>
  <c r="K19" i="42" s="1"/>
  <c r="AD5" i="42"/>
  <c r="AE5" i="42" s="1"/>
  <c r="K5" i="42" s="1"/>
  <c r="AD13" i="42"/>
  <c r="AE13" i="42" s="1"/>
  <c r="K13" i="42" s="1"/>
  <c r="AD15" i="42"/>
  <c r="AE15" i="42" s="1"/>
  <c r="K15" i="42" s="1"/>
  <c r="AD28" i="42"/>
  <c r="AE28" i="42" s="1"/>
  <c r="K28" i="42" s="1"/>
  <c r="AD7" i="42"/>
  <c r="AE7" i="42" s="1"/>
  <c r="K7" i="42" s="1"/>
  <c r="AD11" i="42"/>
  <c r="AE11" i="42" s="1"/>
  <c r="K11" i="42" s="1"/>
  <c r="AD24" i="42"/>
  <c r="AE24" i="42" s="1"/>
  <c r="K24" i="42" s="1"/>
  <c r="AD8" i="42"/>
  <c r="AE8" i="42" s="1"/>
  <c r="K8" i="42" s="1"/>
  <c r="AD9" i="42"/>
  <c r="AE9" i="42" s="1"/>
  <c r="K9" i="42" s="1"/>
  <c r="AD23" i="42"/>
  <c r="AE23" i="42" s="1"/>
  <c r="K23" i="42" s="1"/>
  <c r="AD26" i="42"/>
  <c r="AE26" i="42" s="1"/>
  <c r="K26" i="42" s="1"/>
  <c r="AD25" i="42"/>
  <c r="AE25" i="42" s="1"/>
  <c r="K25" i="42" s="1"/>
  <c r="AD10" i="42"/>
  <c r="AE10" i="42" s="1"/>
  <c r="K10" i="42" s="1"/>
  <c r="AD17" i="42"/>
  <c r="AE17" i="42" s="1"/>
  <c r="K17" i="42" s="1"/>
  <c r="AG27" i="42"/>
  <c r="AH27" i="42" s="1"/>
  <c r="L27" i="42" s="1"/>
  <c r="AG32" i="42"/>
  <c r="AH32" i="42" s="1"/>
  <c r="L32" i="42" s="1"/>
  <c r="AG33" i="42"/>
  <c r="AH33" i="42" s="1"/>
  <c r="L33" i="42" s="1"/>
  <c r="AG35" i="42"/>
  <c r="AH35" i="42" s="1"/>
  <c r="L35" i="42" s="1"/>
  <c r="AG37" i="42"/>
  <c r="AH37" i="42" s="1"/>
  <c r="L37" i="42" s="1"/>
  <c r="AG39" i="42"/>
  <c r="AH39" i="42" s="1"/>
  <c r="L39" i="42" s="1"/>
  <c r="AG41" i="42"/>
  <c r="AH41" i="42" s="1"/>
  <c r="L41" i="42" s="1"/>
  <c r="AG43" i="42"/>
  <c r="AH43" i="42" s="1"/>
  <c r="L43" i="42" s="1"/>
  <c r="AG45" i="42"/>
  <c r="AH45" i="42" s="1"/>
  <c r="L45" i="42" s="1"/>
  <c r="AG47" i="42"/>
  <c r="AH47" i="42" s="1"/>
  <c r="L47" i="42" s="1"/>
  <c r="AG49" i="42"/>
  <c r="AH49" i="42" s="1"/>
  <c r="L49" i="42" s="1"/>
  <c r="AG51" i="42"/>
  <c r="AH51" i="42" s="1"/>
  <c r="L51" i="42" s="1"/>
  <c r="AG53" i="42"/>
  <c r="AH53" i="42" s="1"/>
  <c r="L53" i="42" s="1"/>
  <c r="AG55" i="42"/>
  <c r="AH55" i="42" s="1"/>
  <c r="L55" i="42" s="1"/>
  <c r="AG57" i="42"/>
  <c r="AH57" i="42" s="1"/>
  <c r="L57" i="42" s="1"/>
  <c r="AG59" i="42"/>
  <c r="AH59" i="42" s="1"/>
  <c r="L59" i="42" s="1"/>
  <c r="AA12" i="43"/>
  <c r="AB12" i="43" s="1"/>
  <c r="J12" i="43" s="1"/>
  <c r="AA26" i="43"/>
  <c r="AB26" i="43" s="1"/>
  <c r="J26" i="43" s="1"/>
  <c r="AA28" i="43"/>
  <c r="AB28" i="43" s="1"/>
  <c r="J28" i="43" s="1"/>
  <c r="AA17" i="43"/>
  <c r="AB17" i="43" s="1"/>
  <c r="J17" i="43" s="1"/>
  <c r="AA21" i="43"/>
  <c r="AB21" i="43" s="1"/>
  <c r="J21" i="43" s="1"/>
  <c r="AA30" i="43"/>
  <c r="AB30" i="43" s="1"/>
  <c r="J30" i="43" s="1"/>
  <c r="AA32" i="43"/>
  <c r="AB32" i="43" s="1"/>
  <c r="J32" i="43" s="1"/>
  <c r="AA34" i="43"/>
  <c r="AB34" i="43" s="1"/>
  <c r="J34" i="43" s="1"/>
  <c r="AA36" i="43"/>
  <c r="AB36" i="43" s="1"/>
  <c r="J36" i="43" s="1"/>
  <c r="AA38" i="43"/>
  <c r="AB38" i="43" s="1"/>
  <c r="J38" i="43" s="1"/>
  <c r="AA40" i="43"/>
  <c r="AB40" i="43" s="1"/>
  <c r="J40" i="43" s="1"/>
  <c r="AA42" i="43"/>
  <c r="AB42" i="43" s="1"/>
  <c r="J42" i="43" s="1"/>
  <c r="AA44" i="43"/>
  <c r="AB44" i="43" s="1"/>
  <c r="J44" i="43" s="1"/>
  <c r="AA46" i="43"/>
  <c r="AB46" i="43" s="1"/>
  <c r="J46" i="43" s="1"/>
  <c r="AA48" i="43"/>
  <c r="AB48" i="43" s="1"/>
  <c r="J48" i="43" s="1"/>
  <c r="AA50" i="43"/>
  <c r="AB50" i="43" s="1"/>
  <c r="J50" i="43" s="1"/>
  <c r="AA52" i="43"/>
  <c r="AB52" i="43" s="1"/>
  <c r="J52" i="43" s="1"/>
  <c r="AA54" i="43"/>
  <c r="AB54" i="43" s="1"/>
  <c r="J54" i="43" s="1"/>
  <c r="AA56" i="43"/>
  <c r="AB56" i="43" s="1"/>
  <c r="J56" i="43" s="1"/>
  <c r="AA58" i="43"/>
  <c r="AB58" i="43" s="1"/>
  <c r="J58" i="43" s="1"/>
  <c r="AA60" i="43"/>
  <c r="AB60" i="43" s="1"/>
  <c r="J60" i="43" s="1"/>
  <c r="X5" i="24"/>
  <c r="Y5" i="24" s="1"/>
  <c r="X6" i="24"/>
  <c r="Y6" i="24" s="1"/>
  <c r="X9" i="24"/>
  <c r="Y9" i="24" s="1"/>
  <c r="AD51" i="24"/>
  <c r="AE51" i="24" s="1"/>
  <c r="AD31" i="24"/>
  <c r="AE31" i="24" s="1"/>
  <c r="AG52" i="24"/>
  <c r="AH52" i="24" s="1"/>
  <c r="AG36" i="24"/>
  <c r="AH36" i="24" s="1"/>
  <c r="AG20" i="24"/>
  <c r="AH20" i="24" s="1"/>
  <c r="AT45" i="24"/>
  <c r="AT29" i="24"/>
  <c r="AA6" i="43"/>
  <c r="AB6" i="43" s="1"/>
  <c r="J6" i="43" s="1"/>
  <c r="AA9" i="43"/>
  <c r="AB9" i="43" s="1"/>
  <c r="J9" i="43" s="1"/>
  <c r="AA4" i="43"/>
  <c r="AB4" i="43" s="1"/>
  <c r="J4" i="43" s="1"/>
  <c r="AA11" i="43"/>
  <c r="AB11" i="43" s="1"/>
  <c r="J11" i="43" s="1"/>
  <c r="AA10" i="43"/>
  <c r="AB10" i="43" s="1"/>
  <c r="J10" i="43" s="1"/>
  <c r="AA15" i="43"/>
  <c r="AB15" i="43" s="1"/>
  <c r="J15" i="43" s="1"/>
  <c r="AA7" i="43"/>
  <c r="AB7" i="43" s="1"/>
  <c r="J7" i="43" s="1"/>
  <c r="AA16" i="43"/>
  <c r="AB16" i="43" s="1"/>
  <c r="J16" i="43" s="1"/>
  <c r="AA5" i="43"/>
  <c r="AB5" i="43" s="1"/>
  <c r="J5" i="43" s="1"/>
  <c r="AA8" i="43"/>
  <c r="AB8" i="43" s="1"/>
  <c r="J8" i="43" s="1"/>
  <c r="AA25" i="43"/>
  <c r="AB25" i="43" s="1"/>
  <c r="J25" i="43" s="1"/>
  <c r="AA19" i="43"/>
  <c r="AB19" i="43" s="1"/>
  <c r="J19" i="43" s="1"/>
  <c r="AA33" i="43"/>
  <c r="AB33" i="43" s="1"/>
  <c r="J33" i="43" s="1"/>
  <c r="AA35" i="43"/>
  <c r="AB35" i="43" s="1"/>
  <c r="J35" i="43" s="1"/>
  <c r="AA51" i="43"/>
  <c r="AB51" i="43" s="1"/>
  <c r="J51" i="43" s="1"/>
  <c r="AA59" i="43"/>
  <c r="AB59" i="43" s="1"/>
  <c r="J59" i="43" s="1"/>
  <c r="AJ43" i="24"/>
  <c r="AK43" i="24" s="1"/>
  <c r="AJ36" i="42"/>
  <c r="AK36" i="42" s="1"/>
  <c r="M36" i="42" s="1"/>
  <c r="AJ46" i="42"/>
  <c r="AK46" i="42" s="1"/>
  <c r="M46" i="42" s="1"/>
  <c r="AJ54" i="42"/>
  <c r="AK54" i="42" s="1"/>
  <c r="M54" i="42" s="1"/>
  <c r="AJ56" i="42"/>
  <c r="AK56" i="42" s="1"/>
  <c r="M56" i="42" s="1"/>
  <c r="AD27" i="43"/>
  <c r="AE27" i="43" s="1"/>
  <c r="K27" i="43" s="1"/>
  <c r="AD31" i="43"/>
  <c r="AE31" i="43" s="1"/>
  <c r="K31" i="43" s="1"/>
  <c r="AD37" i="43"/>
  <c r="AE37" i="43" s="1"/>
  <c r="K37" i="43" s="1"/>
  <c r="AD39" i="43"/>
  <c r="AE39" i="43" s="1"/>
  <c r="K39" i="43" s="1"/>
  <c r="AD4" i="24"/>
  <c r="AD16" i="24"/>
  <c r="AE16" i="24" s="1"/>
  <c r="AD11" i="24"/>
  <c r="AE11" i="24" s="1"/>
  <c r="AD10" i="24"/>
  <c r="AE10" i="24" s="1"/>
  <c r="AD18" i="24"/>
  <c r="AE18" i="24" s="1"/>
  <c r="AD7" i="24"/>
  <c r="AE7" i="24" s="1"/>
  <c r="AD8" i="24"/>
  <c r="AE8" i="24" s="1"/>
  <c r="AD12" i="24"/>
  <c r="AE12" i="24" s="1"/>
  <c r="AD5" i="24"/>
  <c r="AE5" i="24" s="1"/>
  <c r="AD17" i="24"/>
  <c r="AE17" i="24" s="1"/>
  <c r="AD14" i="24"/>
  <c r="AE14" i="24" s="1"/>
  <c r="AD6" i="24"/>
  <c r="AE6" i="24" s="1"/>
  <c r="AD9" i="24"/>
  <c r="AE9" i="24" s="1"/>
  <c r="AJ57" i="24"/>
  <c r="AK57" i="24" s="1"/>
  <c r="AJ49" i="24"/>
  <c r="AK49" i="24" s="1"/>
  <c r="AJ37" i="24"/>
  <c r="AK37" i="24" s="1"/>
  <c r="AJ29" i="24"/>
  <c r="AK29" i="24" s="1"/>
  <c r="AJ24" i="24"/>
  <c r="AK24" i="24" s="1"/>
  <c r="AG4" i="42"/>
  <c r="AH4" i="42" s="1"/>
  <c r="L4" i="42" s="1"/>
  <c r="AG22" i="42"/>
  <c r="AH22" i="42" s="1"/>
  <c r="L22" i="42" s="1"/>
  <c r="AG15" i="42"/>
  <c r="AH15" i="42" s="1"/>
  <c r="L15" i="42" s="1"/>
  <c r="AG11" i="42"/>
  <c r="AH11" i="42" s="1"/>
  <c r="L11" i="42" s="1"/>
  <c r="AG12" i="42"/>
  <c r="AH12" i="42" s="1"/>
  <c r="L12" i="42" s="1"/>
  <c r="AG17" i="42"/>
  <c r="AH17" i="42" s="1"/>
  <c r="L17" i="42" s="1"/>
  <c r="AG7" i="42"/>
  <c r="AH7" i="42" s="1"/>
  <c r="L7" i="42" s="1"/>
  <c r="AG8" i="42"/>
  <c r="AH8" i="42" s="1"/>
  <c r="L8" i="42" s="1"/>
  <c r="AG6" i="42"/>
  <c r="AH6" i="42" s="1"/>
  <c r="L6" i="42" s="1"/>
  <c r="AG16" i="42"/>
  <c r="AH16" i="42" s="1"/>
  <c r="L16" i="42" s="1"/>
  <c r="AG5" i="42"/>
  <c r="AH5" i="42" s="1"/>
  <c r="L5" i="42" s="1"/>
  <c r="AG24" i="42"/>
  <c r="AH24" i="42" s="1"/>
  <c r="L24" i="42" s="1"/>
  <c r="AG26" i="42"/>
  <c r="AH26" i="42" s="1"/>
  <c r="L26" i="42" s="1"/>
  <c r="AG25" i="42"/>
  <c r="AH25" i="42" s="1"/>
  <c r="L25" i="42" s="1"/>
  <c r="AG10" i="42"/>
  <c r="AH10" i="42" s="1"/>
  <c r="L10" i="42" s="1"/>
  <c r="AG9" i="42"/>
  <c r="AH9" i="42" s="1"/>
  <c r="L9" i="42" s="1"/>
  <c r="AG21" i="42"/>
  <c r="AH21" i="42" s="1"/>
  <c r="L21" i="42" s="1"/>
  <c r="AG13" i="42"/>
  <c r="AH13" i="42" s="1"/>
  <c r="L13" i="42" s="1"/>
  <c r="AJ27" i="42"/>
  <c r="AK27" i="42" s="1"/>
  <c r="M27" i="42" s="1"/>
  <c r="AJ32" i="42"/>
  <c r="AK32" i="42" s="1"/>
  <c r="M32" i="42" s="1"/>
  <c r="AJ33" i="42"/>
  <c r="AK33" i="42" s="1"/>
  <c r="M33" i="42" s="1"/>
  <c r="AJ35" i="42"/>
  <c r="AK35" i="42" s="1"/>
  <c r="M35" i="42" s="1"/>
  <c r="AJ37" i="42"/>
  <c r="AK37" i="42" s="1"/>
  <c r="M37" i="42" s="1"/>
  <c r="AJ39" i="42"/>
  <c r="AK39" i="42" s="1"/>
  <c r="M39" i="42" s="1"/>
  <c r="AJ41" i="42"/>
  <c r="AK41" i="42" s="1"/>
  <c r="M41" i="42" s="1"/>
  <c r="AJ43" i="42"/>
  <c r="AK43" i="42" s="1"/>
  <c r="M43" i="42" s="1"/>
  <c r="AJ45" i="42"/>
  <c r="AK45" i="42" s="1"/>
  <c r="M45" i="42" s="1"/>
  <c r="AJ47" i="42"/>
  <c r="AK47" i="42" s="1"/>
  <c r="M47" i="42" s="1"/>
  <c r="AJ49" i="42"/>
  <c r="AK49" i="42" s="1"/>
  <c r="M49" i="42" s="1"/>
  <c r="AJ51" i="42"/>
  <c r="AK51" i="42" s="1"/>
  <c r="M51" i="42" s="1"/>
  <c r="AJ53" i="42"/>
  <c r="AK53" i="42" s="1"/>
  <c r="M53" i="42" s="1"/>
  <c r="AJ55" i="42"/>
  <c r="AK55" i="42" s="1"/>
  <c r="M55" i="42" s="1"/>
  <c r="AJ57" i="42"/>
  <c r="AK57" i="42" s="1"/>
  <c r="M57" i="42" s="1"/>
  <c r="AJ59" i="42"/>
  <c r="AK59" i="42" s="1"/>
  <c r="M59" i="42" s="1"/>
  <c r="AD12" i="43"/>
  <c r="AE12" i="43" s="1"/>
  <c r="K12" i="43" s="1"/>
  <c r="AD26" i="43"/>
  <c r="AE26" i="43" s="1"/>
  <c r="K26" i="43" s="1"/>
  <c r="AD28" i="43"/>
  <c r="AE28" i="43" s="1"/>
  <c r="K28" i="43" s="1"/>
  <c r="AD17" i="43"/>
  <c r="AE17" i="43" s="1"/>
  <c r="K17" i="43" s="1"/>
  <c r="AD21" i="43"/>
  <c r="AE21" i="43" s="1"/>
  <c r="K21" i="43" s="1"/>
  <c r="AD30" i="43"/>
  <c r="AE30" i="43" s="1"/>
  <c r="K30" i="43" s="1"/>
  <c r="AD32" i="43"/>
  <c r="AE32" i="43" s="1"/>
  <c r="K32" i="43" s="1"/>
  <c r="AD34" i="43"/>
  <c r="AE34" i="43" s="1"/>
  <c r="K34" i="43" s="1"/>
  <c r="AD36" i="43"/>
  <c r="AE36" i="43" s="1"/>
  <c r="K36" i="43" s="1"/>
  <c r="AD38" i="43"/>
  <c r="AE38" i="43" s="1"/>
  <c r="K38" i="43" s="1"/>
  <c r="AD40" i="43"/>
  <c r="AE40" i="43" s="1"/>
  <c r="K40" i="43" s="1"/>
  <c r="AD42" i="43"/>
  <c r="AE42" i="43" s="1"/>
  <c r="K42" i="43" s="1"/>
  <c r="AD44" i="43"/>
  <c r="AE44" i="43" s="1"/>
  <c r="K44" i="43" s="1"/>
  <c r="AD46" i="43"/>
  <c r="AE46" i="43" s="1"/>
  <c r="K46" i="43" s="1"/>
  <c r="AD48" i="43"/>
  <c r="AE48" i="43" s="1"/>
  <c r="K48" i="43" s="1"/>
  <c r="AD50" i="43"/>
  <c r="AE50" i="43" s="1"/>
  <c r="K50" i="43" s="1"/>
  <c r="AD52" i="43"/>
  <c r="AE52" i="43" s="1"/>
  <c r="K52" i="43" s="1"/>
  <c r="AD54" i="43"/>
  <c r="AE54" i="43" s="1"/>
  <c r="K54" i="43" s="1"/>
  <c r="AD56" i="43"/>
  <c r="AE56" i="43" s="1"/>
  <c r="K56" i="43" s="1"/>
  <c r="AD58" i="43"/>
  <c r="AE58" i="43" s="1"/>
  <c r="K58" i="43" s="1"/>
  <c r="AD60" i="43"/>
  <c r="AE60" i="43" s="1"/>
  <c r="K60" i="43" s="1"/>
  <c r="X14" i="24"/>
  <c r="Y14" i="24" s="1"/>
  <c r="X13" i="24"/>
  <c r="Y13" i="24" s="1"/>
  <c r="U9" i="24"/>
  <c r="V9" i="24" s="1"/>
  <c r="U10" i="24"/>
  <c r="V10" i="24" s="1"/>
  <c r="U7" i="24"/>
  <c r="V7" i="24" s="1"/>
  <c r="AD55" i="24"/>
  <c r="AE55" i="24" s="1"/>
  <c r="AD35" i="24"/>
  <c r="AE35" i="24" s="1"/>
  <c r="AG56" i="24"/>
  <c r="AH56" i="24" s="1"/>
  <c r="AG40" i="24"/>
  <c r="AH40" i="24" s="1"/>
  <c r="AA37" i="43"/>
  <c r="AB37" i="43" s="1"/>
  <c r="J37" i="43" s="1"/>
  <c r="AA39" i="43"/>
  <c r="AB39" i="43" s="1"/>
  <c r="J39" i="43" s="1"/>
  <c r="AJ47" i="24"/>
  <c r="AK47" i="24" s="1"/>
  <c r="AJ21" i="24"/>
  <c r="AK21" i="24" s="1"/>
  <c r="AJ30" i="42"/>
  <c r="AK30" i="42" s="1"/>
  <c r="M30" i="42" s="1"/>
  <c r="AJ38" i="42"/>
  <c r="AK38" i="42" s="1"/>
  <c r="M38" i="42" s="1"/>
  <c r="AJ44" i="42"/>
  <c r="AK44" i="42" s="1"/>
  <c r="M44" i="42" s="1"/>
  <c r="AJ48" i="42"/>
  <c r="AK48" i="42" s="1"/>
  <c r="M48" i="42" s="1"/>
  <c r="AJ50" i="42"/>
  <c r="AK50" i="42" s="1"/>
  <c r="M50" i="42" s="1"/>
  <c r="AD33" i="43"/>
  <c r="AE33" i="43" s="1"/>
  <c r="K33" i="43" s="1"/>
  <c r="AD35" i="43"/>
  <c r="AE35" i="43" s="1"/>
  <c r="K35" i="43" s="1"/>
  <c r="AD43" i="43"/>
  <c r="AE43" i="43" s="1"/>
  <c r="K43" i="43" s="1"/>
  <c r="AJ5" i="24"/>
  <c r="AK5" i="24" s="1"/>
  <c r="AJ7" i="24"/>
  <c r="AK7" i="24" s="1"/>
  <c r="AJ4" i="24"/>
  <c r="AJ17" i="24"/>
  <c r="AK17" i="24" s="1"/>
  <c r="AJ14" i="24"/>
  <c r="AK14" i="24" s="1"/>
  <c r="AJ8" i="24"/>
  <c r="AK8" i="24" s="1"/>
  <c r="AJ12" i="24"/>
  <c r="AK12" i="24" s="1"/>
  <c r="AJ9" i="24"/>
  <c r="AK9" i="24" s="1"/>
  <c r="AJ13" i="24"/>
  <c r="AK13" i="24" s="1"/>
  <c r="AJ10" i="24"/>
  <c r="AK10" i="24" s="1"/>
  <c r="AJ16" i="24"/>
  <c r="AK16" i="24" s="1"/>
  <c r="AJ11" i="24"/>
  <c r="AK11" i="24" s="1"/>
  <c r="AG57" i="24"/>
  <c r="AH57" i="24" s="1"/>
  <c r="AG53" i="24"/>
  <c r="AH53" i="24" s="1"/>
  <c r="AG49" i="24"/>
  <c r="AH49" i="24" s="1"/>
  <c r="AG45" i="24"/>
  <c r="AH45" i="24" s="1"/>
  <c r="AG41" i="24"/>
  <c r="AH41" i="24" s="1"/>
  <c r="AG37" i="24"/>
  <c r="AH37" i="24" s="1"/>
  <c r="AG33" i="24"/>
  <c r="AH33" i="24" s="1"/>
  <c r="AG29" i="24"/>
  <c r="AH29" i="24" s="1"/>
  <c r="AG25" i="24"/>
  <c r="AH25" i="24" s="1"/>
  <c r="AG24" i="24"/>
  <c r="AH24" i="24" s="1"/>
  <c r="AT58" i="24"/>
  <c r="AT54" i="24"/>
  <c r="AT50" i="24"/>
  <c r="AT46" i="24"/>
  <c r="AT42" i="24"/>
  <c r="AT38" i="24"/>
  <c r="AT34" i="24"/>
  <c r="AT30" i="24"/>
  <c r="AT26" i="24"/>
  <c r="AT6" i="24"/>
  <c r="AD15" i="41"/>
  <c r="AE15" i="41" s="1"/>
  <c r="K15" i="41" s="1"/>
  <c r="AD26" i="41"/>
  <c r="AE26" i="41" s="1"/>
  <c r="K26" i="41" s="1"/>
  <c r="AD21" i="41"/>
  <c r="AE21" i="41" s="1"/>
  <c r="K21" i="41" s="1"/>
  <c r="AD28" i="41"/>
  <c r="AE28" i="41" s="1"/>
  <c r="K28" i="41" s="1"/>
  <c r="AD29" i="41"/>
  <c r="AE29" i="41" s="1"/>
  <c r="K29" i="41" s="1"/>
  <c r="AD25" i="41"/>
  <c r="AE25" i="41" s="1"/>
  <c r="K25" i="41" s="1"/>
  <c r="AD32" i="41"/>
  <c r="AE32" i="41" s="1"/>
  <c r="K32" i="41" s="1"/>
  <c r="AD34" i="41"/>
  <c r="AE34" i="41" s="1"/>
  <c r="K34" i="41" s="1"/>
  <c r="AD36" i="41"/>
  <c r="AE36" i="41" s="1"/>
  <c r="K36" i="41" s="1"/>
  <c r="AD38" i="41"/>
  <c r="AE38" i="41" s="1"/>
  <c r="K38" i="41" s="1"/>
  <c r="AD40" i="41"/>
  <c r="AE40" i="41" s="1"/>
  <c r="K40" i="41" s="1"/>
  <c r="AD42" i="41"/>
  <c r="AE42" i="41" s="1"/>
  <c r="K42" i="41" s="1"/>
  <c r="AD44" i="41"/>
  <c r="AE44" i="41" s="1"/>
  <c r="K44" i="41" s="1"/>
  <c r="AD46" i="41"/>
  <c r="AE46" i="41" s="1"/>
  <c r="K46" i="41" s="1"/>
  <c r="AD48" i="41"/>
  <c r="AE48" i="41" s="1"/>
  <c r="K48" i="41" s="1"/>
  <c r="AD50" i="41"/>
  <c r="AE50" i="41" s="1"/>
  <c r="K50" i="41" s="1"/>
  <c r="AD52" i="41"/>
  <c r="AE52" i="41" s="1"/>
  <c r="K52" i="41" s="1"/>
  <c r="AD54" i="41"/>
  <c r="AE54" i="41" s="1"/>
  <c r="K54" i="41" s="1"/>
  <c r="AD56" i="41"/>
  <c r="AE56" i="41" s="1"/>
  <c r="K56" i="41" s="1"/>
  <c r="AD58" i="41"/>
  <c r="AE58" i="41" s="1"/>
  <c r="K58" i="41" s="1"/>
  <c r="AD60" i="41"/>
  <c r="AE60" i="41" s="1"/>
  <c r="K60" i="41" s="1"/>
  <c r="AJ13" i="42"/>
  <c r="AK13" i="42" s="1"/>
  <c r="M13" i="42" s="1"/>
  <c r="AJ9" i="42"/>
  <c r="AK9" i="42" s="1"/>
  <c r="M9" i="42" s="1"/>
  <c r="AJ15" i="42"/>
  <c r="AK15" i="42" s="1"/>
  <c r="M15" i="42" s="1"/>
  <c r="AJ8" i="42"/>
  <c r="AK8" i="42" s="1"/>
  <c r="M8" i="42" s="1"/>
  <c r="AJ16" i="42"/>
  <c r="AK16" i="42" s="1"/>
  <c r="M16" i="42" s="1"/>
  <c r="AJ26" i="42"/>
  <c r="AK26" i="42" s="1"/>
  <c r="M26" i="42" s="1"/>
  <c r="AJ21" i="42"/>
  <c r="AK21" i="42" s="1"/>
  <c r="M21" i="42" s="1"/>
  <c r="AJ17" i="42"/>
  <c r="AK17" i="42" s="1"/>
  <c r="M17" i="42" s="1"/>
  <c r="AJ25" i="42"/>
  <c r="AK25" i="42" s="1"/>
  <c r="M25" i="42" s="1"/>
  <c r="AJ11" i="42"/>
  <c r="AK11" i="42" s="1"/>
  <c r="M11" i="42" s="1"/>
  <c r="AJ24" i="42"/>
  <c r="AK24" i="42" s="1"/>
  <c r="M24" i="42" s="1"/>
  <c r="AJ12" i="42"/>
  <c r="AK12" i="42" s="1"/>
  <c r="M12" i="42" s="1"/>
  <c r="AJ22" i="42"/>
  <c r="AK22" i="42" s="1"/>
  <c r="M22" i="42" s="1"/>
  <c r="AJ7" i="42"/>
  <c r="AK7" i="42" s="1"/>
  <c r="M7" i="42" s="1"/>
  <c r="AJ4" i="42"/>
  <c r="AK4" i="42" s="1"/>
  <c r="M4" i="42" s="1"/>
  <c r="AJ10" i="42"/>
  <c r="AK10" i="42" s="1"/>
  <c r="M10" i="42" s="1"/>
  <c r="AJ6" i="42"/>
  <c r="AK6" i="42" s="1"/>
  <c r="M6" i="42" s="1"/>
  <c r="AJ5" i="42"/>
  <c r="AK5" i="42" s="1"/>
  <c r="M5" i="42" s="1"/>
  <c r="AA20" i="42"/>
  <c r="AB20" i="42" s="1"/>
  <c r="J20" i="42" s="1"/>
  <c r="AA31" i="42"/>
  <c r="AB31" i="42" s="1"/>
  <c r="J31" i="42" s="1"/>
  <c r="AA30" i="42"/>
  <c r="AB30" i="42" s="1"/>
  <c r="J30" i="42" s="1"/>
  <c r="AA34" i="42"/>
  <c r="AB34" i="42" s="1"/>
  <c r="J34" i="42" s="1"/>
  <c r="AA36" i="42"/>
  <c r="AB36" i="42" s="1"/>
  <c r="J36" i="42" s="1"/>
  <c r="AA38" i="42"/>
  <c r="AB38" i="42" s="1"/>
  <c r="J38" i="42" s="1"/>
  <c r="AA40" i="42"/>
  <c r="AB40" i="42" s="1"/>
  <c r="J40" i="42" s="1"/>
  <c r="AA42" i="42"/>
  <c r="AB42" i="42" s="1"/>
  <c r="J42" i="42" s="1"/>
  <c r="AA44" i="42"/>
  <c r="AB44" i="42" s="1"/>
  <c r="J44" i="42" s="1"/>
  <c r="AA46" i="42"/>
  <c r="AB46" i="42" s="1"/>
  <c r="J46" i="42" s="1"/>
  <c r="AA48" i="42"/>
  <c r="AB48" i="42" s="1"/>
  <c r="J48" i="42" s="1"/>
  <c r="AA50" i="42"/>
  <c r="AB50" i="42" s="1"/>
  <c r="J50" i="42" s="1"/>
  <c r="AA52" i="42"/>
  <c r="AB52" i="42" s="1"/>
  <c r="J52" i="42" s="1"/>
  <c r="AA54" i="42"/>
  <c r="AB54" i="42" s="1"/>
  <c r="J54" i="42" s="1"/>
  <c r="AA56" i="42"/>
  <c r="AB56" i="42" s="1"/>
  <c r="J56" i="42" s="1"/>
  <c r="AA58" i="42"/>
  <c r="AB58" i="42" s="1"/>
  <c r="J58" i="42" s="1"/>
  <c r="AA60" i="42"/>
  <c r="AB60" i="42" s="1"/>
  <c r="J60" i="42" s="1"/>
  <c r="AG26" i="43"/>
  <c r="AH26" i="43" s="1"/>
  <c r="L26" i="43" s="1"/>
  <c r="AG28" i="43"/>
  <c r="AH28" i="43" s="1"/>
  <c r="L28" i="43" s="1"/>
  <c r="AG17" i="43"/>
  <c r="AH17" i="43" s="1"/>
  <c r="L17" i="43" s="1"/>
  <c r="AG21" i="43"/>
  <c r="AH21" i="43" s="1"/>
  <c r="L21" i="43" s="1"/>
  <c r="AG30" i="43"/>
  <c r="AH30" i="43" s="1"/>
  <c r="L30" i="43" s="1"/>
  <c r="AG32" i="43"/>
  <c r="AH32" i="43" s="1"/>
  <c r="L32" i="43" s="1"/>
  <c r="AG34" i="43"/>
  <c r="AH34" i="43" s="1"/>
  <c r="L34" i="43" s="1"/>
  <c r="AG36" i="43"/>
  <c r="AH36" i="43" s="1"/>
  <c r="L36" i="43" s="1"/>
  <c r="AG38" i="43"/>
  <c r="AH38" i="43" s="1"/>
  <c r="L38" i="43" s="1"/>
  <c r="AG40" i="43"/>
  <c r="AH40" i="43" s="1"/>
  <c r="L40" i="43" s="1"/>
  <c r="AG42" i="43"/>
  <c r="AH42" i="43" s="1"/>
  <c r="L42" i="43" s="1"/>
  <c r="AG44" i="43"/>
  <c r="AH44" i="43" s="1"/>
  <c r="L44" i="43" s="1"/>
  <c r="AG46" i="43"/>
  <c r="AH46" i="43" s="1"/>
  <c r="L46" i="43" s="1"/>
  <c r="AG48" i="43"/>
  <c r="AH48" i="43" s="1"/>
  <c r="L48" i="43" s="1"/>
  <c r="AG50" i="43"/>
  <c r="AH50" i="43" s="1"/>
  <c r="L50" i="43" s="1"/>
  <c r="AG52" i="43"/>
  <c r="AH52" i="43" s="1"/>
  <c r="L52" i="43" s="1"/>
  <c r="AG54" i="43"/>
  <c r="AH54" i="43" s="1"/>
  <c r="L54" i="43" s="1"/>
  <c r="AG56" i="43"/>
  <c r="AH56" i="43" s="1"/>
  <c r="L56" i="43" s="1"/>
  <c r="AG58" i="43"/>
  <c r="AH58" i="43" s="1"/>
  <c r="L58" i="43" s="1"/>
  <c r="AG60" i="43"/>
  <c r="AH60" i="43" s="1"/>
  <c r="L60" i="43" s="1"/>
  <c r="X17" i="24"/>
  <c r="Y17" i="24" s="1"/>
  <c r="X16" i="24"/>
  <c r="Y16" i="24" s="1"/>
  <c r="U14" i="24"/>
  <c r="V14" i="24" s="1"/>
  <c r="U17" i="24"/>
  <c r="V17" i="24" s="1"/>
  <c r="U5" i="24"/>
  <c r="V5" i="24" s="1"/>
  <c r="AD47" i="24"/>
  <c r="AE47" i="24" s="1"/>
  <c r="AD15" i="24"/>
  <c r="AE15" i="24" s="1"/>
  <c r="AG44" i="24"/>
  <c r="AH44" i="24" s="1"/>
  <c r="AG22" i="24"/>
  <c r="AH22" i="24" s="1"/>
  <c r="AT49" i="24"/>
  <c r="AT33" i="24"/>
  <c r="AG30" i="42"/>
  <c r="AH30" i="42" s="1"/>
  <c r="L30" i="42" s="1"/>
  <c r="AG34" i="42"/>
  <c r="AH34" i="42" s="1"/>
  <c r="L34" i="42" s="1"/>
  <c r="AG44" i="42"/>
  <c r="AH44" i="42" s="1"/>
  <c r="L44" i="42" s="1"/>
  <c r="AG46" i="42"/>
  <c r="AH46" i="42" s="1"/>
  <c r="L46" i="42" s="1"/>
  <c r="AG56" i="42"/>
  <c r="AH56" i="42" s="1"/>
  <c r="L56" i="42" s="1"/>
  <c r="AA31" i="43"/>
  <c r="AB31" i="43" s="1"/>
  <c r="J31" i="43" s="1"/>
  <c r="AA43" i="43"/>
  <c r="AB43" i="43" s="1"/>
  <c r="J43" i="43" s="1"/>
  <c r="AA45" i="43"/>
  <c r="AB45" i="43" s="1"/>
  <c r="J45" i="43" s="1"/>
  <c r="AA53" i="43"/>
  <c r="AB53" i="43" s="1"/>
  <c r="J53" i="43" s="1"/>
  <c r="AA55" i="43"/>
  <c r="AB55" i="43" s="1"/>
  <c r="J55" i="43" s="1"/>
  <c r="AA57" i="43"/>
  <c r="AB57" i="43" s="1"/>
  <c r="J57" i="43" s="1"/>
  <c r="AJ51" i="24"/>
  <c r="AK51" i="24" s="1"/>
  <c r="AJ27" i="24"/>
  <c r="AK27" i="24" s="1"/>
  <c r="AJ34" i="42"/>
  <c r="AK34" i="42" s="1"/>
  <c r="M34" i="42" s="1"/>
  <c r="AJ42" i="42"/>
  <c r="AK42" i="42" s="1"/>
  <c r="M42" i="42" s="1"/>
  <c r="AJ52" i="42"/>
  <c r="AK52" i="42" s="1"/>
  <c r="M52" i="42" s="1"/>
  <c r="AJ58" i="42"/>
  <c r="AK58" i="42" s="1"/>
  <c r="M58" i="42" s="1"/>
  <c r="AJ60" i="42"/>
  <c r="AK60" i="42" s="1"/>
  <c r="M60" i="42" s="1"/>
  <c r="AD19" i="43"/>
  <c r="AE19" i="43" s="1"/>
  <c r="K19" i="43" s="1"/>
  <c r="AD18" i="43"/>
  <c r="AE18" i="43" s="1"/>
  <c r="K18" i="43" s="1"/>
  <c r="AD45" i="43"/>
  <c r="AE45" i="43" s="1"/>
  <c r="K45" i="43" s="1"/>
  <c r="AD55" i="43"/>
  <c r="AE55" i="43" s="1"/>
  <c r="K55" i="43" s="1"/>
  <c r="AG4" i="24"/>
  <c r="AH4" i="24" s="1"/>
  <c r="AG10" i="24"/>
  <c r="AH10" i="24" s="1"/>
  <c r="AG14" i="24"/>
  <c r="AH14" i="24" s="1"/>
  <c r="AG9" i="24"/>
  <c r="AH9" i="24" s="1"/>
  <c r="AG16" i="24"/>
  <c r="AH16" i="24" s="1"/>
  <c r="AG5" i="24"/>
  <c r="AH5" i="24" s="1"/>
  <c r="AG12" i="24"/>
  <c r="AH12" i="24" s="1"/>
  <c r="AG11" i="24"/>
  <c r="AH11" i="24" s="1"/>
  <c r="AG13" i="24"/>
  <c r="AH13" i="24" s="1"/>
  <c r="AG17" i="24"/>
  <c r="AH17" i="24" s="1"/>
  <c r="AG8" i="24"/>
  <c r="AH8" i="24" s="1"/>
  <c r="AG7" i="24"/>
  <c r="AH7" i="24" s="1"/>
  <c r="AJ53" i="24"/>
  <c r="AK53" i="24" s="1"/>
  <c r="AJ45" i="24"/>
  <c r="AK45" i="24" s="1"/>
  <c r="AJ41" i="24"/>
  <c r="AK41" i="24" s="1"/>
  <c r="AJ33" i="24"/>
  <c r="AK33" i="24" s="1"/>
  <c r="AJ25" i="24"/>
  <c r="AK25" i="24" s="1"/>
  <c r="AD60" i="24"/>
  <c r="AE60" i="24" s="1"/>
  <c r="AD56" i="24"/>
  <c r="AE56" i="24" s="1"/>
  <c r="AD52" i="24"/>
  <c r="AE52" i="24" s="1"/>
  <c r="AD48" i="24"/>
  <c r="AE48" i="24" s="1"/>
  <c r="AD44" i="24"/>
  <c r="AE44" i="24" s="1"/>
  <c r="AD40" i="24"/>
  <c r="AE40" i="24" s="1"/>
  <c r="AD36" i="24"/>
  <c r="AE36" i="24" s="1"/>
  <c r="AD32" i="24"/>
  <c r="AE32" i="24" s="1"/>
  <c r="AD28" i="24"/>
  <c r="AE28" i="24" s="1"/>
  <c r="AD22" i="24"/>
  <c r="AE22" i="24" s="1"/>
  <c r="AD20" i="24"/>
  <c r="AE20" i="24" s="1"/>
  <c r="AJ60" i="24"/>
  <c r="AK60" i="24" s="1"/>
  <c r="AJ56" i="24"/>
  <c r="AK56" i="24" s="1"/>
  <c r="AJ52" i="24"/>
  <c r="AK52" i="24" s="1"/>
  <c r="AJ48" i="24"/>
  <c r="AK48" i="24" s="1"/>
  <c r="AJ44" i="24"/>
  <c r="AK44" i="24" s="1"/>
  <c r="AJ40" i="24"/>
  <c r="AK40" i="24" s="1"/>
  <c r="AJ36" i="24"/>
  <c r="AK36" i="24" s="1"/>
  <c r="AJ32" i="24"/>
  <c r="AK32" i="24" s="1"/>
  <c r="AJ28" i="24"/>
  <c r="AK28" i="24" s="1"/>
  <c r="AJ22" i="24"/>
  <c r="AK22" i="24" s="1"/>
  <c r="AJ20" i="24"/>
  <c r="AK20" i="24" s="1"/>
  <c r="AG15" i="41"/>
  <c r="AH15" i="41" s="1"/>
  <c r="L15" i="41" s="1"/>
  <c r="AG26" i="41"/>
  <c r="AH26" i="41" s="1"/>
  <c r="L26" i="41" s="1"/>
  <c r="AG21" i="41"/>
  <c r="AH21" i="41" s="1"/>
  <c r="L21" i="41" s="1"/>
  <c r="AG28" i="41"/>
  <c r="AH28" i="41" s="1"/>
  <c r="L28" i="41" s="1"/>
  <c r="AG29" i="41"/>
  <c r="AH29" i="41" s="1"/>
  <c r="L29" i="41" s="1"/>
  <c r="AG25" i="41"/>
  <c r="AH25" i="41" s="1"/>
  <c r="L25" i="41" s="1"/>
  <c r="AG32" i="41"/>
  <c r="AH32" i="41" s="1"/>
  <c r="L32" i="41" s="1"/>
  <c r="AG34" i="41"/>
  <c r="AH34" i="41" s="1"/>
  <c r="L34" i="41" s="1"/>
  <c r="AG36" i="41"/>
  <c r="AH36" i="41" s="1"/>
  <c r="L36" i="41" s="1"/>
  <c r="AG38" i="41"/>
  <c r="AH38" i="41" s="1"/>
  <c r="L38" i="41" s="1"/>
  <c r="AG40" i="41"/>
  <c r="AH40" i="41" s="1"/>
  <c r="L40" i="41" s="1"/>
  <c r="AG42" i="41"/>
  <c r="AH42" i="41" s="1"/>
  <c r="L42" i="41" s="1"/>
  <c r="AG44" i="41"/>
  <c r="AH44" i="41" s="1"/>
  <c r="L44" i="41" s="1"/>
  <c r="AG46" i="41"/>
  <c r="AH46" i="41" s="1"/>
  <c r="L46" i="41" s="1"/>
  <c r="AG48" i="41"/>
  <c r="AH48" i="41" s="1"/>
  <c r="L48" i="41" s="1"/>
  <c r="AG50" i="41"/>
  <c r="AH50" i="41" s="1"/>
  <c r="L50" i="41" s="1"/>
  <c r="AG52" i="41"/>
  <c r="AH52" i="41" s="1"/>
  <c r="L52" i="41" s="1"/>
  <c r="AG54" i="41"/>
  <c r="AH54" i="41" s="1"/>
  <c r="L54" i="41" s="1"/>
  <c r="AG56" i="41"/>
  <c r="AH56" i="41" s="1"/>
  <c r="L56" i="41" s="1"/>
  <c r="AG58" i="41"/>
  <c r="AH58" i="41" s="1"/>
  <c r="L58" i="41" s="1"/>
  <c r="AG60" i="41"/>
  <c r="AH60" i="41" s="1"/>
  <c r="L60" i="41" s="1"/>
  <c r="AD20" i="42"/>
  <c r="AE20" i="42" s="1"/>
  <c r="K20" i="42" s="1"/>
  <c r="AD31" i="42"/>
  <c r="AE31" i="42" s="1"/>
  <c r="K31" i="42" s="1"/>
  <c r="AD30" i="42"/>
  <c r="AE30" i="42" s="1"/>
  <c r="K30" i="42" s="1"/>
  <c r="AD34" i="42"/>
  <c r="AE34" i="42" s="1"/>
  <c r="K34" i="42" s="1"/>
  <c r="AD36" i="42"/>
  <c r="AE36" i="42" s="1"/>
  <c r="K36" i="42" s="1"/>
  <c r="AD38" i="42"/>
  <c r="AE38" i="42" s="1"/>
  <c r="K38" i="42" s="1"/>
  <c r="AD40" i="42"/>
  <c r="AE40" i="42" s="1"/>
  <c r="K40" i="42" s="1"/>
  <c r="AD42" i="42"/>
  <c r="AE42" i="42" s="1"/>
  <c r="K42" i="42" s="1"/>
  <c r="AD44" i="42"/>
  <c r="AE44" i="42" s="1"/>
  <c r="K44" i="42" s="1"/>
  <c r="AD46" i="42"/>
  <c r="AE46" i="42" s="1"/>
  <c r="K46" i="42" s="1"/>
  <c r="AD48" i="42"/>
  <c r="AE48" i="42" s="1"/>
  <c r="K48" i="42" s="1"/>
  <c r="AD50" i="42"/>
  <c r="AE50" i="42" s="1"/>
  <c r="K50" i="42" s="1"/>
  <c r="AD52" i="42"/>
  <c r="AE52" i="42" s="1"/>
  <c r="K52" i="42" s="1"/>
  <c r="AD54" i="42"/>
  <c r="AE54" i="42" s="1"/>
  <c r="K54" i="42" s="1"/>
  <c r="AD56" i="42"/>
  <c r="AE56" i="42" s="1"/>
  <c r="K56" i="42" s="1"/>
  <c r="AD58" i="42"/>
  <c r="AE58" i="42" s="1"/>
  <c r="K58" i="42" s="1"/>
  <c r="AD60" i="42"/>
  <c r="AE60" i="42" s="1"/>
  <c r="K60" i="42" s="1"/>
  <c r="AJ26" i="43"/>
  <c r="AK26" i="43" s="1"/>
  <c r="M26" i="43" s="1"/>
  <c r="AJ28" i="43"/>
  <c r="AK28" i="43" s="1"/>
  <c r="M28" i="43" s="1"/>
  <c r="AJ17" i="43"/>
  <c r="AK17" i="43" s="1"/>
  <c r="M17" i="43" s="1"/>
  <c r="AJ21" i="43"/>
  <c r="AK21" i="43" s="1"/>
  <c r="M21" i="43" s="1"/>
  <c r="AJ30" i="43"/>
  <c r="AK30" i="43" s="1"/>
  <c r="M30" i="43" s="1"/>
  <c r="AJ32" i="43"/>
  <c r="AK32" i="43" s="1"/>
  <c r="M32" i="43" s="1"/>
  <c r="AJ34" i="43"/>
  <c r="AK34" i="43" s="1"/>
  <c r="M34" i="43" s="1"/>
  <c r="AJ36" i="43"/>
  <c r="AK36" i="43" s="1"/>
  <c r="M36" i="43" s="1"/>
  <c r="AJ38" i="43"/>
  <c r="AK38" i="43" s="1"/>
  <c r="M38" i="43" s="1"/>
  <c r="AJ40" i="43"/>
  <c r="AK40" i="43" s="1"/>
  <c r="M40" i="43" s="1"/>
  <c r="AJ42" i="43"/>
  <c r="AK42" i="43" s="1"/>
  <c r="M42" i="43" s="1"/>
  <c r="AJ44" i="43"/>
  <c r="AK44" i="43" s="1"/>
  <c r="M44" i="43" s="1"/>
  <c r="AJ46" i="43"/>
  <c r="AK46" i="43" s="1"/>
  <c r="M46" i="43" s="1"/>
  <c r="AJ48" i="43"/>
  <c r="AK48" i="43" s="1"/>
  <c r="M48" i="43" s="1"/>
  <c r="AJ50" i="43"/>
  <c r="AK50" i="43" s="1"/>
  <c r="M50" i="43" s="1"/>
  <c r="AJ52" i="43"/>
  <c r="AK52" i="43" s="1"/>
  <c r="M52" i="43" s="1"/>
  <c r="AJ54" i="43"/>
  <c r="AK54" i="43" s="1"/>
  <c r="M54" i="43" s="1"/>
  <c r="AJ56" i="43"/>
  <c r="AK56" i="43" s="1"/>
  <c r="M56" i="43" s="1"/>
  <c r="AJ58" i="43"/>
  <c r="AK58" i="43" s="1"/>
  <c r="M58" i="43" s="1"/>
  <c r="AJ60" i="43"/>
  <c r="AK60" i="43" s="1"/>
  <c r="M60" i="43" s="1"/>
  <c r="X12" i="24"/>
  <c r="Y12" i="24" s="1"/>
  <c r="U18" i="24"/>
  <c r="V18" i="24" s="1"/>
  <c r="U12" i="24"/>
  <c r="V12" i="24" s="1"/>
  <c r="U6" i="43"/>
  <c r="V6" i="43" s="1"/>
  <c r="H6" i="43" s="1"/>
  <c r="U9" i="43"/>
  <c r="V9" i="43" s="1"/>
  <c r="H9" i="43" s="1"/>
  <c r="U8" i="43"/>
  <c r="V8" i="43" s="1"/>
  <c r="H8" i="43" s="1"/>
  <c r="U14" i="43"/>
  <c r="V14" i="43" s="1"/>
  <c r="H14" i="43" s="1"/>
  <c r="U10" i="43"/>
  <c r="V10" i="43" s="1"/>
  <c r="H10" i="43" s="1"/>
  <c r="U4" i="43"/>
  <c r="V4" i="43" s="1"/>
  <c r="H4" i="43" s="1"/>
  <c r="U15" i="43"/>
  <c r="V15" i="43" s="1"/>
  <c r="H15" i="43" s="1"/>
  <c r="U13" i="43"/>
  <c r="V13" i="43" s="1"/>
  <c r="H13" i="43" s="1"/>
  <c r="U24" i="43"/>
  <c r="V24" i="43" s="1"/>
  <c r="H24" i="43" s="1"/>
  <c r="U22" i="43"/>
  <c r="V22" i="43" s="1"/>
  <c r="H22" i="43" s="1"/>
  <c r="U5" i="43"/>
  <c r="V5" i="43" s="1"/>
  <c r="H5" i="43" s="1"/>
  <c r="U6" i="24"/>
  <c r="V6" i="24" s="1"/>
  <c r="AN16" i="24"/>
  <c r="AN17" i="24"/>
  <c r="AN21" i="42"/>
  <c r="N21" i="42" s="1"/>
  <c r="AN14" i="43"/>
  <c r="N14" i="43" s="1"/>
  <c r="AN12" i="41"/>
  <c r="N12" i="41" s="1"/>
  <c r="AN13" i="43"/>
  <c r="N13" i="43" s="1"/>
  <c r="AN25" i="42"/>
  <c r="N25" i="42" s="1"/>
  <c r="AN14" i="24"/>
  <c r="AN17" i="41"/>
  <c r="N17" i="41" s="1"/>
  <c r="AN13" i="41"/>
  <c r="N13" i="41" s="1"/>
  <c r="AN24" i="43"/>
  <c r="N24" i="43" s="1"/>
  <c r="AN15" i="43"/>
  <c r="N15" i="43" s="1"/>
  <c r="AN26" i="42"/>
  <c r="N26" i="42" s="1"/>
  <c r="AN18" i="24"/>
  <c r="AN22" i="41"/>
  <c r="N22" i="41" s="1"/>
  <c r="AN18" i="41"/>
  <c r="N18" i="41" s="1"/>
  <c r="AN11" i="41"/>
  <c r="N11" i="41" s="1"/>
  <c r="AN24" i="42"/>
  <c r="N24" i="42" s="1"/>
  <c r="AN22" i="43"/>
  <c r="N22" i="43" s="1"/>
  <c r="AN10" i="24"/>
  <c r="AN19" i="41"/>
  <c r="N19" i="41" s="1"/>
  <c r="AN10" i="43"/>
  <c r="N10" i="43" s="1"/>
  <c r="AN16" i="43"/>
  <c r="N16" i="43" s="1"/>
  <c r="AN23" i="42"/>
  <c r="N23" i="42" s="1"/>
  <c r="AN20" i="43"/>
  <c r="N20" i="43" s="1"/>
  <c r="AN7" i="43"/>
  <c r="N7" i="43" s="1"/>
  <c r="AN29" i="42"/>
  <c r="N29" i="42" s="1"/>
  <c r="AN8" i="43"/>
  <c r="N8" i="43" s="1"/>
  <c r="AN23" i="43"/>
  <c r="N23" i="43" s="1"/>
  <c r="AN22" i="42"/>
  <c r="N22" i="42" s="1"/>
  <c r="AN17" i="42"/>
  <c r="N17" i="42" s="1"/>
  <c r="AN28" i="42"/>
  <c r="N28" i="42" s="1"/>
  <c r="AP4" i="42"/>
  <c r="AQ4" i="42" s="1"/>
  <c r="O4" i="42" s="1"/>
  <c r="AP59" i="24"/>
  <c r="AQ59" i="24" s="1"/>
  <c r="AP55" i="24"/>
  <c r="AQ55" i="24" s="1"/>
  <c r="AP51" i="24"/>
  <c r="AQ51" i="24" s="1"/>
  <c r="AP47" i="24"/>
  <c r="AQ47" i="24" s="1"/>
  <c r="AP43" i="24"/>
  <c r="AQ43" i="24" s="1"/>
  <c r="AP39" i="24"/>
  <c r="AQ39" i="24" s="1"/>
  <c r="AP35" i="24"/>
  <c r="AQ35" i="24" s="1"/>
  <c r="AP31" i="24"/>
  <c r="AQ31" i="24" s="1"/>
  <c r="AP27" i="24"/>
  <c r="AQ27" i="24" s="1"/>
  <c r="AP21" i="24"/>
  <c r="AQ21" i="24" s="1"/>
  <c r="AP15" i="24"/>
  <c r="AQ15" i="24" s="1"/>
  <c r="AP14" i="24"/>
  <c r="AQ14" i="24" s="1"/>
  <c r="AP18" i="24"/>
  <c r="AQ18" i="24" s="1"/>
  <c r="AP9" i="24"/>
  <c r="AQ9" i="24" s="1"/>
  <c r="AP19" i="24"/>
  <c r="AQ19" i="24" s="1"/>
  <c r="AP58" i="24"/>
  <c r="AQ58" i="24" s="1"/>
  <c r="AP30" i="24"/>
  <c r="AQ30" i="24" s="1"/>
  <c r="AP54" i="24"/>
  <c r="AQ54" i="24" s="1"/>
  <c r="AP34" i="24"/>
  <c r="AQ34" i="24" s="1"/>
  <c r="AP7" i="24"/>
  <c r="AQ7" i="24" s="1"/>
  <c r="AP57" i="24"/>
  <c r="AQ57" i="24" s="1"/>
  <c r="AP53" i="24"/>
  <c r="AQ53" i="24" s="1"/>
  <c r="AP49" i="24"/>
  <c r="AQ49" i="24" s="1"/>
  <c r="AP45" i="24"/>
  <c r="AQ45" i="24" s="1"/>
  <c r="AP41" i="24"/>
  <c r="AQ41" i="24" s="1"/>
  <c r="AP37" i="24"/>
  <c r="AQ37" i="24" s="1"/>
  <c r="AP33" i="24"/>
  <c r="AQ33" i="24" s="1"/>
  <c r="AP29" i="24"/>
  <c r="AQ29" i="24" s="1"/>
  <c r="AP25" i="24"/>
  <c r="AQ25" i="24" s="1"/>
  <c r="AP24" i="24"/>
  <c r="AQ24" i="24" s="1"/>
  <c r="AP12" i="24"/>
  <c r="AQ12" i="24" s="1"/>
  <c r="AP13" i="24"/>
  <c r="AQ13" i="24" s="1"/>
  <c r="AP8" i="24"/>
  <c r="AQ8" i="24" s="1"/>
  <c r="AP5" i="24"/>
  <c r="AQ5" i="24" s="1"/>
  <c r="AP6" i="41"/>
  <c r="AQ6" i="41" s="1"/>
  <c r="O6" i="41" s="1"/>
  <c r="AP6" i="43"/>
  <c r="AQ6" i="43" s="1"/>
  <c r="O6" i="43" s="1"/>
  <c r="AP46" i="24"/>
  <c r="AQ46" i="24" s="1"/>
  <c r="AP42" i="24"/>
  <c r="AQ42" i="24" s="1"/>
  <c r="AP26" i="24"/>
  <c r="AQ26" i="24" s="1"/>
  <c r="AP6" i="24"/>
  <c r="AQ6" i="24" s="1"/>
  <c r="AP50" i="24"/>
  <c r="AQ50" i="24" s="1"/>
  <c r="AP38" i="24"/>
  <c r="AQ38" i="24" s="1"/>
  <c r="AP23" i="24"/>
  <c r="AQ23" i="24" s="1"/>
  <c r="AP11" i="24"/>
  <c r="AQ11" i="24" s="1"/>
  <c r="AP60" i="24"/>
  <c r="AQ60" i="24" s="1"/>
  <c r="AP56" i="24"/>
  <c r="AQ56" i="24" s="1"/>
  <c r="AP52" i="24"/>
  <c r="AQ52" i="24" s="1"/>
  <c r="AP48" i="24"/>
  <c r="AQ48" i="24" s="1"/>
  <c r="AP44" i="24"/>
  <c r="AQ44" i="24" s="1"/>
  <c r="AP40" i="24"/>
  <c r="AQ40" i="24" s="1"/>
  <c r="AP36" i="24"/>
  <c r="AQ36" i="24" s="1"/>
  <c r="AP32" i="24"/>
  <c r="AQ32" i="24" s="1"/>
  <c r="AP28" i="24"/>
  <c r="AQ28" i="24" s="1"/>
  <c r="AP22" i="24"/>
  <c r="AQ22" i="24" s="1"/>
  <c r="AP20" i="24"/>
  <c r="AQ20" i="24" s="1"/>
  <c r="AP17" i="24"/>
  <c r="AQ17" i="24" s="1"/>
  <c r="AP16" i="24"/>
  <c r="AQ16" i="24" s="1"/>
  <c r="AP10" i="24"/>
  <c r="AQ10" i="24" s="1"/>
  <c r="AM6" i="41"/>
  <c r="AN6" i="41" s="1"/>
  <c r="N6" i="41" s="1"/>
  <c r="AM6" i="43"/>
  <c r="AN6" i="43" s="1"/>
  <c r="N6" i="43" s="1"/>
  <c r="AM4" i="24"/>
  <c r="AN4" i="24" s="1"/>
  <c r="AM4" i="42"/>
  <c r="AN4" i="42" s="1"/>
  <c r="N4" i="42" s="1"/>
  <c r="AA48" i="24"/>
  <c r="AB48" i="24" s="1"/>
  <c r="AA36" i="24"/>
  <c r="AB36" i="24" s="1"/>
  <c r="AA20" i="24"/>
  <c r="AB20" i="24" s="1"/>
  <c r="AA59" i="24"/>
  <c r="AB59" i="24" s="1"/>
  <c r="AA47" i="24"/>
  <c r="AB47" i="24" s="1"/>
  <c r="AA43" i="24"/>
  <c r="AB43" i="24" s="1"/>
  <c r="AA35" i="24"/>
  <c r="AB35" i="24" s="1"/>
  <c r="AA21" i="24"/>
  <c r="AB21" i="24" s="1"/>
  <c r="AA15" i="24"/>
  <c r="AB15" i="24" s="1"/>
  <c r="AA14" i="41"/>
  <c r="AB14" i="41" s="1"/>
  <c r="J14" i="41" s="1"/>
  <c r="AA23" i="41"/>
  <c r="AB23" i="41" s="1"/>
  <c r="J23" i="41" s="1"/>
  <c r="AA20" i="41"/>
  <c r="AB20" i="41" s="1"/>
  <c r="J20" i="41" s="1"/>
  <c r="AA27" i="41"/>
  <c r="AB27" i="41" s="1"/>
  <c r="J27" i="41" s="1"/>
  <c r="AA24" i="41"/>
  <c r="AB24" i="41" s="1"/>
  <c r="J24" i="41" s="1"/>
  <c r="AA30" i="41"/>
  <c r="AB30" i="41" s="1"/>
  <c r="J30" i="41" s="1"/>
  <c r="AA31" i="41"/>
  <c r="AB31" i="41" s="1"/>
  <c r="J31" i="41" s="1"/>
  <c r="AA33" i="41"/>
  <c r="AB33" i="41" s="1"/>
  <c r="J33" i="41" s="1"/>
  <c r="AA35" i="41"/>
  <c r="AB35" i="41" s="1"/>
  <c r="J35" i="41" s="1"/>
  <c r="AA37" i="41"/>
  <c r="AB37" i="41" s="1"/>
  <c r="J37" i="41" s="1"/>
  <c r="AA39" i="41"/>
  <c r="AB39" i="41" s="1"/>
  <c r="J39" i="41" s="1"/>
  <c r="AA41" i="41"/>
  <c r="AB41" i="41" s="1"/>
  <c r="J41" i="41" s="1"/>
  <c r="AA43" i="41"/>
  <c r="AB43" i="41" s="1"/>
  <c r="J43" i="41" s="1"/>
  <c r="AA45" i="41"/>
  <c r="AB45" i="41" s="1"/>
  <c r="J45" i="41" s="1"/>
  <c r="AA47" i="41"/>
  <c r="AB47" i="41" s="1"/>
  <c r="J47" i="41" s="1"/>
  <c r="AA49" i="41"/>
  <c r="AB49" i="41" s="1"/>
  <c r="J49" i="41" s="1"/>
  <c r="AA51" i="41"/>
  <c r="AB51" i="41" s="1"/>
  <c r="J51" i="41" s="1"/>
  <c r="AA53" i="41"/>
  <c r="AB53" i="41" s="1"/>
  <c r="J53" i="41" s="1"/>
  <c r="AA55" i="41"/>
  <c r="AB55" i="41" s="1"/>
  <c r="J55" i="41" s="1"/>
  <c r="AA57" i="41"/>
  <c r="AB57" i="41" s="1"/>
  <c r="J57" i="41" s="1"/>
  <c r="AA59" i="41"/>
  <c r="AB59" i="41" s="1"/>
  <c r="J59" i="41" s="1"/>
  <c r="AA40" i="24"/>
  <c r="AB40" i="24" s="1"/>
  <c r="AA28" i="24"/>
  <c r="AB28" i="24" s="1"/>
  <c r="AA56" i="24"/>
  <c r="AB56" i="24" s="1"/>
  <c r="AA39" i="24"/>
  <c r="AB39" i="24" s="1"/>
  <c r="AA58" i="24"/>
  <c r="AB58" i="24" s="1"/>
  <c r="AA54" i="24"/>
  <c r="AB54" i="24" s="1"/>
  <c r="AA50" i="24"/>
  <c r="AB50" i="24" s="1"/>
  <c r="AA46" i="24"/>
  <c r="AB46" i="24" s="1"/>
  <c r="AA42" i="24"/>
  <c r="AB42" i="24" s="1"/>
  <c r="AA38" i="24"/>
  <c r="AB38" i="24" s="1"/>
  <c r="AA34" i="24"/>
  <c r="AB34" i="24" s="1"/>
  <c r="AA30" i="24"/>
  <c r="AB30" i="24" s="1"/>
  <c r="AA26" i="24"/>
  <c r="AB26" i="24" s="1"/>
  <c r="AA23" i="24"/>
  <c r="AB23" i="24" s="1"/>
  <c r="AA19" i="24"/>
  <c r="AB19" i="24" s="1"/>
  <c r="AA6" i="41"/>
  <c r="AB6" i="41" s="1"/>
  <c r="J6" i="41" s="1"/>
  <c r="AA9" i="41"/>
  <c r="AB9" i="41" s="1"/>
  <c r="J9" i="41" s="1"/>
  <c r="AA12" i="41"/>
  <c r="AB12" i="41" s="1"/>
  <c r="J12" i="41" s="1"/>
  <c r="AA5" i="41"/>
  <c r="AB5" i="41" s="1"/>
  <c r="J5" i="41" s="1"/>
  <c r="AA10" i="41"/>
  <c r="AB10" i="41" s="1"/>
  <c r="J10" i="41" s="1"/>
  <c r="AA13" i="41"/>
  <c r="AB13" i="41" s="1"/>
  <c r="J13" i="41" s="1"/>
  <c r="AA8" i="41"/>
  <c r="AB8" i="41" s="1"/>
  <c r="J8" i="41" s="1"/>
  <c r="AA11" i="41"/>
  <c r="AB11" i="41" s="1"/>
  <c r="J11" i="41" s="1"/>
  <c r="AA7" i="41"/>
  <c r="AB7" i="41" s="1"/>
  <c r="J7" i="41" s="1"/>
  <c r="AA51" i="24"/>
  <c r="AB51" i="24" s="1"/>
  <c r="AA31" i="24"/>
  <c r="AB31" i="24" s="1"/>
  <c r="AA60" i="24"/>
  <c r="AB60" i="24" s="1"/>
  <c r="AA44" i="24"/>
  <c r="AB44" i="24" s="1"/>
  <c r="AA32" i="24"/>
  <c r="AB32" i="24" s="1"/>
  <c r="AA22" i="24"/>
  <c r="AB22" i="24" s="1"/>
  <c r="AA7" i="24"/>
  <c r="AB7" i="24" s="1"/>
  <c r="AA6" i="24"/>
  <c r="AB6" i="24" s="1"/>
  <c r="AA10" i="24"/>
  <c r="AB10" i="24" s="1"/>
  <c r="AA18" i="24"/>
  <c r="AB18" i="24" s="1"/>
  <c r="AA12" i="24"/>
  <c r="AB12" i="24" s="1"/>
  <c r="AA4" i="24"/>
  <c r="AA8" i="24"/>
  <c r="AB8" i="24" s="1"/>
  <c r="AA11" i="24"/>
  <c r="AB11" i="24" s="1"/>
  <c r="AA5" i="24"/>
  <c r="AB5" i="24" s="1"/>
  <c r="AA17" i="24"/>
  <c r="AB17" i="24" s="1"/>
  <c r="AA16" i="24"/>
  <c r="AB16" i="24" s="1"/>
  <c r="AA9" i="24"/>
  <c r="AB9" i="24" s="1"/>
  <c r="AA14" i="24"/>
  <c r="AB14" i="24" s="1"/>
  <c r="AA57" i="24"/>
  <c r="AB57" i="24" s="1"/>
  <c r="AA53" i="24"/>
  <c r="AB53" i="24" s="1"/>
  <c r="AA49" i="24"/>
  <c r="AB49" i="24" s="1"/>
  <c r="AA45" i="24"/>
  <c r="AB45" i="24" s="1"/>
  <c r="AA41" i="24"/>
  <c r="AB41" i="24" s="1"/>
  <c r="AA37" i="24"/>
  <c r="AB37" i="24" s="1"/>
  <c r="AA33" i="24"/>
  <c r="AB33" i="24" s="1"/>
  <c r="AA29" i="24"/>
  <c r="AB29" i="24" s="1"/>
  <c r="AA25" i="24"/>
  <c r="AB25" i="24" s="1"/>
  <c r="AA24" i="24"/>
  <c r="AB24" i="24" s="1"/>
  <c r="AA15" i="41"/>
  <c r="AB15" i="41" s="1"/>
  <c r="J15" i="41" s="1"/>
  <c r="AA26" i="41"/>
  <c r="AB26" i="41" s="1"/>
  <c r="J26" i="41" s="1"/>
  <c r="AA21" i="41"/>
  <c r="AB21" i="41" s="1"/>
  <c r="J21" i="41" s="1"/>
  <c r="AA28" i="41"/>
  <c r="AB28" i="41" s="1"/>
  <c r="J28" i="41" s="1"/>
  <c r="AA29" i="41"/>
  <c r="AB29" i="41" s="1"/>
  <c r="J29" i="41" s="1"/>
  <c r="AA25" i="41"/>
  <c r="AB25" i="41" s="1"/>
  <c r="J25" i="41" s="1"/>
  <c r="AA32" i="41"/>
  <c r="AB32" i="41" s="1"/>
  <c r="J32" i="41" s="1"/>
  <c r="AA34" i="41"/>
  <c r="AB34" i="41" s="1"/>
  <c r="J34" i="41" s="1"/>
  <c r="AA36" i="41"/>
  <c r="AB36" i="41" s="1"/>
  <c r="J36" i="41" s="1"/>
  <c r="AA38" i="41"/>
  <c r="AB38" i="41" s="1"/>
  <c r="J38" i="41" s="1"/>
  <c r="AA40" i="41"/>
  <c r="AB40" i="41" s="1"/>
  <c r="J40" i="41" s="1"/>
  <c r="AA42" i="41"/>
  <c r="AB42" i="41" s="1"/>
  <c r="J42" i="41" s="1"/>
  <c r="AA44" i="41"/>
  <c r="AB44" i="41" s="1"/>
  <c r="J44" i="41" s="1"/>
  <c r="AA46" i="41"/>
  <c r="AB46" i="41" s="1"/>
  <c r="J46" i="41" s="1"/>
  <c r="AA48" i="41"/>
  <c r="AB48" i="41" s="1"/>
  <c r="J48" i="41" s="1"/>
  <c r="AA50" i="41"/>
  <c r="AB50" i="41" s="1"/>
  <c r="J50" i="41" s="1"/>
  <c r="AA52" i="41"/>
  <c r="AB52" i="41" s="1"/>
  <c r="J52" i="41" s="1"/>
  <c r="AA54" i="41"/>
  <c r="AB54" i="41" s="1"/>
  <c r="J54" i="41" s="1"/>
  <c r="AA56" i="41"/>
  <c r="AB56" i="41" s="1"/>
  <c r="J56" i="41" s="1"/>
  <c r="AA58" i="41"/>
  <c r="AB58" i="41" s="1"/>
  <c r="J58" i="41" s="1"/>
  <c r="AA60" i="41"/>
  <c r="AB60" i="41" s="1"/>
  <c r="J60" i="41" s="1"/>
  <c r="AA52" i="24"/>
  <c r="AB52" i="24" s="1"/>
  <c r="AA55" i="24"/>
  <c r="AB55" i="24" s="1"/>
  <c r="AA27" i="24"/>
  <c r="AB27" i="24" s="1"/>
  <c r="Y16" i="43"/>
  <c r="I16" i="43" s="1"/>
  <c r="Y11" i="43"/>
  <c r="I11" i="43" s="1"/>
  <c r="AE23" i="43"/>
  <c r="K23" i="43" s="1"/>
  <c r="AE22" i="43"/>
  <c r="K22" i="43" s="1"/>
  <c r="AE24" i="43"/>
  <c r="K24" i="43" s="1"/>
  <c r="AE20" i="43"/>
  <c r="K20" i="43" s="1"/>
  <c r="AE16" i="42"/>
  <c r="K16" i="42" s="1"/>
  <c r="AE22" i="42"/>
  <c r="K22" i="42" s="1"/>
  <c r="AE21" i="42"/>
  <c r="K21" i="42" s="1"/>
  <c r="AE13" i="43"/>
  <c r="K13" i="43" s="1"/>
  <c r="AE4" i="41"/>
  <c r="K4" i="41" s="1"/>
  <c r="AE16" i="41"/>
  <c r="K16" i="41" s="1"/>
  <c r="AE19" i="41"/>
  <c r="K19" i="41" s="1"/>
  <c r="AE22" i="41"/>
  <c r="K22" i="41" s="1"/>
  <c r="AE17" i="41"/>
  <c r="K17" i="41" s="1"/>
  <c r="AE13" i="24"/>
  <c r="AE14" i="43"/>
  <c r="K14" i="43" s="1"/>
  <c r="AE18" i="41"/>
  <c r="K18" i="41" s="1"/>
  <c r="AE12" i="42"/>
  <c r="K12" i="42" s="1"/>
  <c r="AE29" i="42"/>
  <c r="K29" i="42" s="1"/>
  <c r="AK16" i="43"/>
  <c r="M16" i="43" s="1"/>
  <c r="Y18" i="42"/>
  <c r="I18" i="42" s="1"/>
  <c r="AH16" i="43"/>
  <c r="L16" i="43" s="1"/>
  <c r="AK11" i="43"/>
  <c r="M11" i="43" s="1"/>
  <c r="AH12" i="41"/>
  <c r="L12" i="41" s="1"/>
  <c r="AK12" i="41"/>
  <c r="M12" i="41" s="1"/>
  <c r="Y28" i="42"/>
  <c r="I28" i="42" s="1"/>
  <c r="Y13" i="41"/>
  <c r="I13" i="41" s="1"/>
  <c r="AK13" i="41"/>
  <c r="M13" i="41" s="1"/>
  <c r="AK18" i="42"/>
  <c r="M18" i="42" s="1"/>
  <c r="AH18" i="42"/>
  <c r="L18" i="42" s="1"/>
  <c r="AH28" i="42"/>
  <c r="L28" i="42" s="1"/>
  <c r="AK28" i="42"/>
  <c r="M28" i="42" s="1"/>
  <c r="AK15" i="43"/>
  <c r="M15" i="43" s="1"/>
  <c r="AK5" i="41"/>
  <c r="M5" i="41" s="1"/>
  <c r="AK14" i="42"/>
  <c r="M14" i="42" s="1"/>
  <c r="AK4" i="43"/>
  <c r="M4" i="43" s="1"/>
  <c r="AK19" i="41"/>
  <c r="M19" i="41" s="1"/>
  <c r="AK10" i="43"/>
  <c r="M10" i="43" s="1"/>
  <c r="AK23" i="42"/>
  <c r="M23" i="42" s="1"/>
  <c r="AK19" i="42"/>
  <c r="M19" i="42" s="1"/>
  <c r="AK18" i="24"/>
  <c r="AK16" i="41"/>
  <c r="M16" i="41" s="1"/>
  <c r="AK6" i="24"/>
  <c r="AK22" i="43"/>
  <c r="M22" i="43" s="1"/>
  <c r="AK8" i="41"/>
  <c r="M8" i="41" s="1"/>
  <c r="AK29" i="42"/>
  <c r="M29" i="42" s="1"/>
  <c r="AK5" i="43"/>
  <c r="M5" i="43" s="1"/>
  <c r="AK9" i="43"/>
  <c r="M9" i="43" s="1"/>
  <c r="AK17" i="41"/>
  <c r="M17" i="41" s="1"/>
  <c r="AK22" i="41"/>
  <c r="M22" i="41" s="1"/>
  <c r="AK24" i="43"/>
  <c r="M24" i="43" s="1"/>
  <c r="AH11" i="43"/>
  <c r="L11" i="43" s="1"/>
  <c r="AH13" i="41"/>
  <c r="L13" i="41" s="1"/>
  <c r="AH19" i="24"/>
  <c r="AH14" i="42"/>
  <c r="L14" i="42" s="1"/>
  <c r="AH10" i="43"/>
  <c r="L10" i="43" s="1"/>
  <c r="AH4" i="43"/>
  <c r="L4" i="43" s="1"/>
  <c r="AH23" i="42"/>
  <c r="L23" i="42" s="1"/>
  <c r="AH18" i="24"/>
  <c r="AH22" i="43"/>
  <c r="L22" i="43" s="1"/>
  <c r="AH6" i="24"/>
  <c r="AH29" i="42"/>
  <c r="L29" i="42" s="1"/>
  <c r="AH5" i="43"/>
  <c r="L5" i="43" s="1"/>
  <c r="AH9" i="43"/>
  <c r="L9" i="43" s="1"/>
  <c r="AH8" i="41"/>
  <c r="L8" i="41" s="1"/>
  <c r="AH5" i="41"/>
  <c r="L5" i="41" s="1"/>
  <c r="AH16" i="41"/>
  <c r="L16" i="41" s="1"/>
  <c r="AH19" i="41"/>
  <c r="L19" i="41" s="1"/>
  <c r="AH17" i="41"/>
  <c r="L17" i="41" s="1"/>
  <c r="AH24" i="43"/>
  <c r="L24" i="43" s="1"/>
  <c r="AH22" i="41"/>
  <c r="L22" i="41" s="1"/>
  <c r="AH19" i="42"/>
  <c r="L19" i="42" s="1"/>
  <c r="AH15" i="43"/>
  <c r="L15" i="43" s="1"/>
  <c r="AZ4" i="24"/>
  <c r="BC4" i="24"/>
  <c r="G25" i="43" l="1"/>
  <c r="G57" i="42"/>
  <c r="G31" i="43"/>
  <c r="G53" i="43"/>
  <c r="G27" i="43"/>
  <c r="F58" i="42"/>
  <c r="F15" i="41"/>
  <c r="F54" i="43"/>
  <c r="F18" i="43"/>
  <c r="G39" i="43"/>
  <c r="F42" i="42"/>
  <c r="G50" i="43"/>
  <c r="G40" i="42"/>
  <c r="G36" i="43"/>
  <c r="G47" i="43"/>
  <c r="G29" i="43"/>
  <c r="F32" i="42"/>
  <c r="G57" i="43"/>
  <c r="G48" i="42"/>
  <c r="G37" i="43"/>
  <c r="G32" i="43"/>
  <c r="F25" i="43"/>
  <c r="F26" i="43"/>
  <c r="G45" i="43"/>
  <c r="G39" i="42"/>
  <c r="F31" i="42"/>
  <c r="G36" i="42"/>
  <c r="F51" i="43"/>
  <c r="F44" i="42"/>
  <c r="G30" i="42"/>
  <c r="G21" i="43"/>
  <c r="G33" i="43"/>
  <c r="G52" i="42"/>
  <c r="G45" i="42"/>
  <c r="G55" i="42"/>
  <c r="F55" i="43"/>
  <c r="F34" i="43"/>
  <c r="F28" i="43"/>
  <c r="G41" i="42"/>
  <c r="F41" i="42"/>
  <c r="F53" i="42"/>
  <c r="G50" i="42"/>
  <c r="F50" i="42"/>
  <c r="G56" i="43"/>
  <c r="F46" i="43"/>
  <c r="F38" i="42"/>
  <c r="F59" i="43"/>
  <c r="G59" i="43"/>
  <c r="G12" i="43"/>
  <c r="F43" i="43"/>
  <c r="G43" i="43"/>
  <c r="G42" i="43"/>
  <c r="F37" i="42"/>
  <c r="G37" i="42"/>
  <c r="G17" i="43"/>
  <c r="F30" i="43"/>
  <c r="F41" i="43"/>
  <c r="G41" i="43"/>
  <c r="F46" i="42"/>
  <c r="G46" i="42"/>
  <c r="F38" i="43"/>
  <c r="F29" i="43"/>
  <c r="G47" i="42"/>
  <c r="F47" i="42"/>
  <c r="G30" i="43"/>
  <c r="F21" i="43"/>
  <c r="F53" i="43"/>
  <c r="G38" i="43"/>
  <c r="G38" i="42"/>
  <c r="F44" i="43"/>
  <c r="G60" i="42"/>
  <c r="G20" i="42"/>
  <c r="G48" i="43"/>
  <c r="F52" i="43"/>
  <c r="G34" i="43"/>
  <c r="F57" i="42"/>
  <c r="G27" i="42"/>
  <c r="F27" i="43"/>
  <c r="G49" i="43"/>
  <c r="G49" i="42"/>
  <c r="F54" i="42"/>
  <c r="G46" i="43"/>
  <c r="G44" i="42"/>
  <c r="F60" i="43"/>
  <c r="F40" i="43"/>
  <c r="F56" i="42"/>
  <c r="F31" i="43"/>
  <c r="F37" i="43"/>
  <c r="E37" i="43" s="1"/>
  <c r="G54" i="43"/>
  <c r="G26" i="43"/>
  <c r="F60" i="42"/>
  <c r="G58" i="42"/>
  <c r="G60" i="43"/>
  <c r="F42" i="43"/>
  <c r="G28" i="43"/>
  <c r="F59" i="42"/>
  <c r="G59" i="42"/>
  <c r="G19" i="43"/>
  <c r="F19" i="43"/>
  <c r="G52" i="43"/>
  <c r="F17" i="43"/>
  <c r="G54" i="42"/>
  <c r="F36" i="42"/>
  <c r="F39" i="43"/>
  <c r="E39" i="43" s="1"/>
  <c r="F50" i="43"/>
  <c r="F32" i="43"/>
  <c r="G32" i="42"/>
  <c r="F47" i="43"/>
  <c r="F49" i="42"/>
  <c r="F49" i="43"/>
  <c r="F48" i="42"/>
  <c r="G56" i="42"/>
  <c r="G34" i="42"/>
  <c r="F34" i="42"/>
  <c r="F58" i="43"/>
  <c r="G58" i="43"/>
  <c r="G40" i="43"/>
  <c r="F39" i="42"/>
  <c r="G35" i="42"/>
  <c r="F35" i="42"/>
  <c r="F48" i="43"/>
  <c r="F12" i="43"/>
  <c r="F27" i="42"/>
  <c r="G51" i="43"/>
  <c r="G33" i="42"/>
  <c r="F33" i="42"/>
  <c r="G31" i="42"/>
  <c r="G55" i="43"/>
  <c r="G42" i="42"/>
  <c r="F30" i="42"/>
  <c r="G35" i="43"/>
  <c r="F35" i="43"/>
  <c r="F56" i="43"/>
  <c r="F55" i="42"/>
  <c r="G43" i="42"/>
  <c r="F43" i="42"/>
  <c r="F57" i="43"/>
  <c r="F20" i="42"/>
  <c r="F52" i="42"/>
  <c r="F33" i="43"/>
  <c r="F36" i="43"/>
  <c r="F45" i="42"/>
  <c r="G18" i="43"/>
  <c r="F45" i="43"/>
  <c r="E45" i="43" s="1"/>
  <c r="F40" i="42"/>
  <c r="G44" i="43"/>
  <c r="G53" i="42"/>
  <c r="G51" i="42"/>
  <c r="F51" i="42"/>
  <c r="F36" i="41"/>
  <c r="F52" i="41"/>
  <c r="G52" i="41"/>
  <c r="G43" i="41"/>
  <c r="F43" i="41"/>
  <c r="G15" i="41"/>
  <c r="G25" i="41"/>
  <c r="F25" i="41"/>
  <c r="F33" i="41"/>
  <c r="G33" i="41"/>
  <c r="G60" i="41"/>
  <c r="F60" i="41"/>
  <c r="G46" i="41"/>
  <c r="F46" i="41"/>
  <c r="G57" i="41"/>
  <c r="F57" i="41"/>
  <c r="F44" i="41"/>
  <c r="G44" i="41"/>
  <c r="G41" i="41"/>
  <c r="F41" i="41"/>
  <c r="F24" i="41"/>
  <c r="G24" i="41"/>
  <c r="G29" i="41"/>
  <c r="F29" i="41"/>
  <c r="F27" i="41"/>
  <c r="G27" i="41"/>
  <c r="G51" i="41"/>
  <c r="F51" i="41"/>
  <c r="G38" i="41"/>
  <c r="F38" i="41"/>
  <c r="G49" i="41"/>
  <c r="F49" i="41"/>
  <c r="G35" i="41"/>
  <c r="F35" i="41"/>
  <c r="G26" i="41"/>
  <c r="F26" i="41"/>
  <c r="G14" i="41"/>
  <c r="F14" i="41"/>
  <c r="F54" i="41"/>
  <c r="G54" i="41"/>
  <c r="G59" i="41"/>
  <c r="F59" i="41"/>
  <c r="F48" i="41"/>
  <c r="E48" i="41" s="1"/>
  <c r="G48" i="41"/>
  <c r="G30" i="41"/>
  <c r="F30" i="41"/>
  <c r="F31" i="41"/>
  <c r="G31" i="41"/>
  <c r="F58" i="41"/>
  <c r="G58" i="41"/>
  <c r="F28" i="41"/>
  <c r="G28" i="41"/>
  <c r="G39" i="41"/>
  <c r="F39" i="41"/>
  <c r="G56" i="41"/>
  <c r="F56" i="41"/>
  <c r="G21" i="41"/>
  <c r="F21" i="41"/>
  <c r="F37" i="41"/>
  <c r="E37" i="41" s="1"/>
  <c r="G37" i="41"/>
  <c r="F34" i="41"/>
  <c r="G34" i="41"/>
  <c r="G47" i="41"/>
  <c r="F47" i="41"/>
  <c r="F32" i="41"/>
  <c r="G32" i="41"/>
  <c r="G45" i="41"/>
  <c r="F45" i="41"/>
  <c r="F42" i="41"/>
  <c r="G42" i="41"/>
  <c r="F55" i="41"/>
  <c r="G55" i="41"/>
  <c r="F20" i="41"/>
  <c r="G20" i="41"/>
  <c r="F50" i="41"/>
  <c r="E50" i="41" s="1"/>
  <c r="G50" i="41"/>
  <c r="G40" i="41"/>
  <c r="F40" i="41"/>
  <c r="G53" i="41"/>
  <c r="F53" i="41"/>
  <c r="G23" i="41"/>
  <c r="F23" i="41"/>
  <c r="G36" i="41"/>
  <c r="F16" i="43"/>
  <c r="F12" i="41"/>
  <c r="G20" i="43"/>
  <c r="G16" i="43"/>
  <c r="G11" i="43"/>
  <c r="G12" i="41"/>
  <c r="F11" i="43"/>
  <c r="F13" i="41"/>
  <c r="F18" i="42"/>
  <c r="G28" i="42"/>
  <c r="G18" i="42"/>
  <c r="F28" i="42"/>
  <c r="F7" i="41"/>
  <c r="G17" i="42"/>
  <c r="G21" i="42"/>
  <c r="G26" i="42"/>
  <c r="F22" i="42"/>
  <c r="G11" i="41"/>
  <c r="G13" i="41"/>
  <c r="F7" i="43"/>
  <c r="G23" i="43"/>
  <c r="F20" i="43"/>
  <c r="F17" i="42"/>
  <c r="G8" i="41"/>
  <c r="F4" i="41"/>
  <c r="G22" i="42"/>
  <c r="G7" i="43"/>
  <c r="F26" i="42"/>
  <c r="F21" i="42"/>
  <c r="F25" i="42"/>
  <c r="F22" i="41"/>
  <c r="G18" i="41"/>
  <c r="G5" i="41"/>
  <c r="G6" i="41"/>
  <c r="F14" i="42"/>
  <c r="F10" i="41"/>
  <c r="F23" i="43"/>
  <c r="F17" i="41"/>
  <c r="F11" i="41"/>
  <c r="G22" i="43"/>
  <c r="F19" i="41"/>
  <c r="G16" i="41"/>
  <c r="F9" i="41"/>
  <c r="G25" i="42"/>
  <c r="G10" i="41"/>
  <c r="F18" i="41"/>
  <c r="G9" i="41"/>
  <c r="F6" i="42"/>
  <c r="F24" i="42"/>
  <c r="G4" i="42"/>
  <c r="F13" i="43"/>
  <c r="F15" i="43"/>
  <c r="F11" i="42"/>
  <c r="F9" i="43"/>
  <c r="F22" i="43"/>
  <c r="F10" i="42"/>
  <c r="G16" i="42"/>
  <c r="G23" i="42"/>
  <c r="G8" i="43"/>
  <c r="F7" i="42"/>
  <c r="F5" i="42"/>
  <c r="F8" i="43"/>
  <c r="G6" i="43"/>
  <c r="G29" i="42"/>
  <c r="G17" i="41"/>
  <c r="G24" i="42"/>
  <c r="G7" i="42"/>
  <c r="G19" i="41"/>
  <c r="G4" i="41"/>
  <c r="F16" i="41"/>
  <c r="G24" i="43"/>
  <c r="G14" i="42"/>
  <c r="F4" i="42"/>
  <c r="F6" i="41"/>
  <c r="F16" i="42"/>
  <c r="G13" i="43"/>
  <c r="G22" i="41"/>
  <c r="F8" i="41"/>
  <c r="F9" i="42"/>
  <c r="G5" i="43"/>
  <c r="F5" i="41"/>
  <c r="G9" i="43"/>
  <c r="G15" i="43"/>
  <c r="F10" i="43"/>
  <c r="F8" i="42"/>
  <c r="F23" i="42"/>
  <c r="G4" i="43"/>
  <c r="G10" i="42"/>
  <c r="G7" i="41"/>
  <c r="G19" i="42"/>
  <c r="G14" i="43"/>
  <c r="F24" i="43"/>
  <c r="F6" i="43"/>
  <c r="F4" i="43"/>
  <c r="G10" i="43"/>
  <c r="F5" i="43"/>
  <c r="F14" i="43"/>
  <c r="G8" i="42"/>
  <c r="G6" i="42"/>
  <c r="G9" i="42"/>
  <c r="G13" i="42"/>
  <c r="G15" i="42"/>
  <c r="G12" i="42"/>
  <c r="G11" i="42"/>
  <c r="F29" i="42"/>
  <c r="G5" i="42"/>
  <c r="F19" i="42"/>
  <c r="F12" i="42"/>
  <c r="F13" i="42"/>
  <c r="F15" i="42"/>
  <c r="H11" i="35"/>
  <c r="H12" i="35"/>
  <c r="H13" i="35"/>
  <c r="H14" i="35"/>
  <c r="H15" i="35"/>
  <c r="H16" i="35"/>
  <c r="H17" i="35"/>
  <c r="H18" i="35"/>
  <c r="H19" i="35"/>
  <c r="H20" i="35"/>
  <c r="E30" i="43" l="1"/>
  <c r="E28" i="41"/>
  <c r="E54" i="43"/>
  <c r="E31" i="43"/>
  <c r="E59" i="43"/>
  <c r="E49" i="43"/>
  <c r="E42" i="43"/>
  <c r="E27" i="43"/>
  <c r="E44" i="43"/>
  <c r="E29" i="43"/>
  <c r="E28" i="43"/>
  <c r="E36" i="43"/>
  <c r="E56" i="43"/>
  <c r="E17" i="43"/>
  <c r="E40" i="43"/>
  <c r="E38" i="43"/>
  <c r="E46" i="43"/>
  <c r="E34" i="43"/>
  <c r="E33" i="43"/>
  <c r="E35" i="43"/>
  <c r="E47" i="43"/>
  <c r="E60" i="43"/>
  <c r="E55" i="43"/>
  <c r="E51" i="43"/>
  <c r="E58" i="43"/>
  <c r="E19" i="43"/>
  <c r="E53" i="43"/>
  <c r="E32" i="43"/>
  <c r="E52" i="43"/>
  <c r="E21" i="43"/>
  <c r="E43" i="43"/>
  <c r="E57" i="43"/>
  <c r="E48" i="43"/>
  <c r="E50" i="43"/>
  <c r="E41" i="43"/>
  <c r="E18" i="43"/>
  <c r="E26" i="43"/>
  <c r="E59" i="42"/>
  <c r="E47" i="42"/>
  <c r="E41" i="42"/>
  <c r="E48" i="42"/>
  <c r="E36" i="42"/>
  <c r="E45" i="42"/>
  <c r="E55" i="42"/>
  <c r="E33" i="42"/>
  <c r="E39" i="42"/>
  <c r="E56" i="42"/>
  <c r="E38" i="42"/>
  <c r="E58" i="42"/>
  <c r="E51" i="42"/>
  <c r="E49" i="42"/>
  <c r="E37" i="42"/>
  <c r="E44" i="42"/>
  <c r="E57" i="42"/>
  <c r="E35" i="42"/>
  <c r="E52" i="42"/>
  <c r="E60" i="42"/>
  <c r="E46" i="42"/>
  <c r="E50" i="42"/>
  <c r="E42" i="42"/>
  <c r="E43" i="42"/>
  <c r="E30" i="42"/>
  <c r="E34" i="42"/>
  <c r="E31" i="42"/>
  <c r="E40" i="42"/>
  <c r="E54" i="42"/>
  <c r="E53" i="42"/>
  <c r="E32" i="42"/>
  <c r="E27" i="42"/>
  <c r="E59" i="41"/>
  <c r="E32" i="41"/>
  <c r="E58" i="41"/>
  <c r="E27" i="41"/>
  <c r="E44" i="41"/>
  <c r="E33" i="41"/>
  <c r="E36" i="41"/>
  <c r="E53" i="41"/>
  <c r="E47" i="41"/>
  <c r="E56" i="41"/>
  <c r="E49" i="41"/>
  <c r="E29" i="41"/>
  <c r="E57" i="41"/>
  <c r="E25" i="41"/>
  <c r="E52" i="41"/>
  <c r="E55" i="41"/>
  <c r="E31" i="41"/>
  <c r="E54" i="41"/>
  <c r="E40" i="41"/>
  <c r="E39" i="41"/>
  <c r="E30" i="41"/>
  <c r="E38" i="41"/>
  <c r="E46" i="41"/>
  <c r="E21" i="41"/>
  <c r="E42" i="41"/>
  <c r="E34" i="41"/>
  <c r="E24" i="41"/>
  <c r="E43" i="41"/>
  <c r="E35" i="41"/>
  <c r="E45" i="41"/>
  <c r="E51" i="41"/>
  <c r="E41" i="41"/>
  <c r="E60" i="41"/>
  <c r="E20" i="41"/>
  <c r="E26" i="41"/>
  <c r="E23" i="41"/>
  <c r="E15" i="41"/>
  <c r="E25" i="43"/>
  <c r="E14" i="41"/>
  <c r="E12" i="43"/>
  <c r="E20" i="42"/>
  <c r="E16" i="43"/>
  <c r="E12" i="41"/>
  <c r="E28" i="42"/>
  <c r="E18" i="42"/>
  <c r="E20" i="43"/>
  <c r="E23" i="43"/>
  <c r="E7" i="43"/>
  <c r="E11" i="43"/>
  <c r="E26" i="42"/>
  <c r="E21" i="42"/>
  <c r="E25" i="42"/>
  <c r="E22" i="42"/>
  <c r="E17" i="42"/>
  <c r="E13" i="41"/>
  <c r="E18" i="41"/>
  <c r="E10" i="41"/>
  <c r="E11" i="41"/>
  <c r="E5" i="41"/>
  <c r="E22" i="41"/>
  <c r="E16" i="41"/>
  <c r="E8" i="41"/>
  <c r="E7" i="41"/>
  <c r="E19" i="41"/>
  <c r="E9" i="41"/>
  <c r="E17" i="41"/>
  <c r="E4" i="41"/>
  <c r="E6" i="41"/>
  <c r="E15" i="43"/>
  <c r="E14" i="43"/>
  <c r="E22" i="43"/>
  <c r="E6" i="43"/>
  <c r="E24" i="43"/>
  <c r="E9" i="43"/>
  <c r="E8" i="43"/>
  <c r="E10" i="43"/>
  <c r="E13" i="43"/>
  <c r="E4" i="43"/>
  <c r="E5" i="43"/>
  <c r="E6" i="42"/>
  <c r="E13" i="42"/>
  <c r="E12" i="42"/>
  <c r="E14" i="42"/>
  <c r="E7" i="42"/>
  <c r="E19" i="42"/>
  <c r="E23" i="42"/>
  <c r="E4" i="42"/>
  <c r="E24" i="42"/>
  <c r="E8" i="42"/>
  <c r="E15" i="42"/>
  <c r="E11" i="42"/>
  <c r="E29" i="42"/>
  <c r="E5" i="42"/>
  <c r="E9" i="42"/>
  <c r="E10" i="42"/>
  <c r="E16" i="42"/>
  <c r="H11" i="34"/>
  <c r="H12" i="34"/>
  <c r="H13" i="34"/>
  <c r="H14" i="34"/>
  <c r="H15" i="34"/>
  <c r="H16" i="34"/>
  <c r="H17" i="34"/>
  <c r="H18" i="34"/>
  <c r="H19" i="34"/>
  <c r="H20" i="34"/>
  <c r="H21" i="34"/>
  <c r="H11" i="33" l="1"/>
  <c r="H12" i="33"/>
  <c r="H13" i="33"/>
  <c r="H14" i="33"/>
  <c r="H15" i="33"/>
  <c r="H16" i="33"/>
  <c r="H17" i="33"/>
  <c r="H18" i="33"/>
  <c r="H19" i="33"/>
  <c r="H20" i="33"/>
  <c r="H21" i="33"/>
  <c r="H28" i="36" l="1"/>
  <c r="H27" i="36"/>
  <c r="H26" i="36"/>
  <c r="H25" i="36"/>
  <c r="H24" i="36"/>
  <c r="H23" i="36"/>
  <c r="H22" i="36"/>
  <c r="H21" i="36"/>
  <c r="H20" i="36"/>
  <c r="H19" i="36"/>
  <c r="H18" i="36"/>
  <c r="H17" i="36"/>
  <c r="H16" i="36"/>
  <c r="H15" i="36"/>
  <c r="H14" i="36"/>
  <c r="H13" i="36"/>
  <c r="H12" i="36"/>
  <c r="H11" i="36"/>
  <c r="H10" i="36"/>
  <c r="H9" i="36"/>
  <c r="H8" i="36"/>
  <c r="H7" i="36"/>
  <c r="H6" i="36"/>
  <c r="H5" i="36"/>
  <c r="H4" i="36"/>
  <c r="H3" i="36"/>
  <c r="H2" i="36"/>
  <c r="C1" i="36"/>
  <c r="H10" i="35"/>
  <c r="H9" i="35"/>
  <c r="H8" i="35"/>
  <c r="H7" i="35"/>
  <c r="H6" i="35"/>
  <c r="H5" i="35"/>
  <c r="H4" i="35"/>
  <c r="H3" i="35"/>
  <c r="H2" i="35"/>
  <c r="C1" i="35"/>
  <c r="H10" i="34" l="1"/>
  <c r="H9" i="34"/>
  <c r="H8" i="34"/>
  <c r="H7" i="34"/>
  <c r="H6" i="34"/>
  <c r="H5" i="34"/>
  <c r="H4" i="34"/>
  <c r="H3" i="34"/>
  <c r="H2" i="34"/>
  <c r="C1" i="34"/>
  <c r="H10" i="33"/>
  <c r="H9" i="33"/>
  <c r="H8" i="33"/>
  <c r="H7" i="33"/>
  <c r="H6" i="33"/>
  <c r="H5" i="33"/>
  <c r="H4" i="33"/>
  <c r="H3" i="33"/>
  <c r="H2" i="33"/>
  <c r="C1" i="33"/>
  <c r="H16" i="32" l="1"/>
  <c r="H17" i="32"/>
  <c r="H18" i="32"/>
  <c r="H15" i="32" l="1"/>
  <c r="H14" i="32"/>
  <c r="H13" i="32"/>
  <c r="H12" i="32"/>
  <c r="H11" i="32"/>
  <c r="H10" i="32"/>
  <c r="H9" i="32"/>
  <c r="H8" i="32"/>
  <c r="H7" i="32"/>
  <c r="H6" i="32"/>
  <c r="H5" i="32"/>
  <c r="H4" i="32"/>
  <c r="H3" i="32"/>
  <c r="H2" i="32"/>
  <c r="C1" i="32"/>
  <c r="H28" i="31"/>
  <c r="H27" i="31"/>
  <c r="H26" i="31"/>
  <c r="H25" i="31"/>
  <c r="H24" i="31"/>
  <c r="H23" i="31"/>
  <c r="H22" i="31"/>
  <c r="H21" i="31"/>
  <c r="H20" i="31"/>
  <c r="H19" i="31"/>
  <c r="H18" i="31"/>
  <c r="H13" i="31"/>
  <c r="H9" i="31"/>
  <c r="H8" i="31"/>
  <c r="H12" i="31"/>
  <c r="H17" i="31"/>
  <c r="H16" i="31"/>
  <c r="H7" i="31"/>
  <c r="H15" i="31"/>
  <c r="H4" i="31"/>
  <c r="H6" i="31"/>
  <c r="H3" i="31"/>
  <c r="H14" i="31"/>
  <c r="H5" i="31"/>
  <c r="H11" i="31"/>
  <c r="H2" i="31"/>
  <c r="H10" i="31"/>
  <c r="C1" i="31"/>
  <c r="H16" i="30" l="1"/>
  <c r="H17" i="30"/>
  <c r="H18" i="30"/>
  <c r="H19" i="30"/>
  <c r="H20" i="30"/>
  <c r="H21" i="30"/>
  <c r="H22" i="30"/>
  <c r="H23" i="30"/>
  <c r="H9" i="29"/>
  <c r="H43" i="29"/>
  <c r="H28" i="29"/>
  <c r="H27" i="29"/>
  <c r="H26" i="29"/>
  <c r="H35" i="29"/>
  <c r="H22" i="29"/>
  <c r="H25" i="29"/>
  <c r="H7" i="29"/>
  <c r="H6" i="29"/>
  <c r="H34" i="29"/>
  <c r="H17" i="29"/>
  <c r="H42" i="29"/>
  <c r="H8" i="29"/>
  <c r="H16" i="29"/>
  <c r="H5" i="29"/>
  <c r="H21" i="29"/>
  <c r="H3" i="29"/>
  <c r="H24" i="29"/>
  <c r="H20" i="29"/>
  <c r="H19" i="29"/>
  <c r="H15" i="29"/>
  <c r="H23" i="29"/>
  <c r="H18" i="29"/>
  <c r="H2" i="29"/>
  <c r="H4" i="29"/>
  <c r="H14" i="29"/>
  <c r="C1" i="29"/>
  <c r="C1" i="30"/>
  <c r="H15" i="30"/>
  <c r="H14" i="30"/>
  <c r="H13" i="30"/>
  <c r="H12" i="30"/>
  <c r="H11" i="30"/>
  <c r="H10" i="30"/>
  <c r="H9" i="30"/>
  <c r="H8" i="30"/>
  <c r="H7" i="30"/>
  <c r="H6" i="30"/>
  <c r="H5" i="30"/>
  <c r="H4" i="30"/>
  <c r="H3" i="30"/>
  <c r="H2" i="30"/>
  <c r="H11" i="27" l="1"/>
  <c r="H12" i="27"/>
  <c r="H13" i="27"/>
  <c r="H14" i="27"/>
  <c r="H15" i="27"/>
  <c r="H16" i="27"/>
  <c r="H17" i="27"/>
  <c r="H18" i="27"/>
  <c r="H19" i="27"/>
  <c r="H10" i="27"/>
  <c r="H9" i="27"/>
  <c r="H8" i="27"/>
  <c r="H7" i="27"/>
  <c r="H6" i="27"/>
  <c r="H5" i="27"/>
  <c r="H4" i="27"/>
  <c r="H3" i="27"/>
  <c r="H2" i="27"/>
  <c r="C1" i="27"/>
  <c r="H29" i="26"/>
  <c r="H24" i="26"/>
  <c r="H7" i="26"/>
  <c r="C1" i="26"/>
  <c r="H28" i="26"/>
  <c r="H27" i="26"/>
  <c r="H5" i="26"/>
  <c r="H6" i="26"/>
  <c r="H22" i="26"/>
  <c r="H4" i="26"/>
  <c r="H14" i="26"/>
  <c r="H26" i="26"/>
  <c r="H2" i="26"/>
  <c r="H3" i="26"/>
  <c r="H21" i="26"/>
  <c r="H13" i="26"/>
  <c r="H25" i="26"/>
  <c r="H23" i="26"/>
  <c r="H20" i="26"/>
  <c r="M18" i="24" l="1"/>
  <c r="L5" i="24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1" i="9"/>
  <c r="S60" i="24"/>
  <c r="R60" i="24"/>
  <c r="Q60" i="24"/>
  <c r="P60" i="24"/>
  <c r="O60" i="24"/>
  <c r="N60" i="24"/>
  <c r="M60" i="24"/>
  <c r="L60" i="24"/>
  <c r="K60" i="24"/>
  <c r="J60" i="24"/>
  <c r="I60" i="24"/>
  <c r="H60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S58" i="24"/>
  <c r="R58" i="24"/>
  <c r="Q58" i="24"/>
  <c r="P58" i="24"/>
  <c r="O58" i="24"/>
  <c r="N58" i="24"/>
  <c r="M58" i="24"/>
  <c r="L58" i="24"/>
  <c r="K58" i="24"/>
  <c r="J58" i="24"/>
  <c r="I58" i="24"/>
  <c r="H58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S56" i="24"/>
  <c r="R56" i="24"/>
  <c r="Q56" i="24"/>
  <c r="P56" i="24"/>
  <c r="O56" i="24"/>
  <c r="N56" i="24"/>
  <c r="M56" i="24"/>
  <c r="L56" i="24"/>
  <c r="K56" i="24"/>
  <c r="J56" i="24"/>
  <c r="I56" i="24"/>
  <c r="H56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S54" i="24"/>
  <c r="R54" i="24"/>
  <c r="Q54" i="24"/>
  <c r="P54" i="24"/>
  <c r="O54" i="24"/>
  <c r="N54" i="24"/>
  <c r="M54" i="24"/>
  <c r="L54" i="24"/>
  <c r="K54" i="24"/>
  <c r="J54" i="24"/>
  <c r="I54" i="24"/>
  <c r="H54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S51" i="24"/>
  <c r="R51" i="24"/>
  <c r="Q51" i="24"/>
  <c r="P51" i="24"/>
  <c r="O51" i="24"/>
  <c r="N51" i="24"/>
  <c r="M51" i="24"/>
  <c r="L51" i="24"/>
  <c r="K51" i="24"/>
  <c r="J51" i="24"/>
  <c r="I51" i="24"/>
  <c r="H51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S48" i="24"/>
  <c r="R48" i="24"/>
  <c r="Q48" i="24"/>
  <c r="P48" i="24"/>
  <c r="O48" i="24"/>
  <c r="N48" i="24"/>
  <c r="M48" i="24"/>
  <c r="L48" i="24"/>
  <c r="K48" i="24"/>
  <c r="J48" i="24"/>
  <c r="I48" i="24"/>
  <c r="H48" i="24"/>
  <c r="S47" i="24"/>
  <c r="R47" i="24"/>
  <c r="Q47" i="24"/>
  <c r="P47" i="24"/>
  <c r="O47" i="24"/>
  <c r="N47" i="24"/>
  <c r="M47" i="24"/>
  <c r="L47" i="24"/>
  <c r="K47" i="24"/>
  <c r="J47" i="24"/>
  <c r="I47" i="24"/>
  <c r="H47" i="24"/>
  <c r="S46" i="24"/>
  <c r="R46" i="24"/>
  <c r="Q46" i="24"/>
  <c r="P46" i="24"/>
  <c r="O46" i="24"/>
  <c r="N46" i="24"/>
  <c r="M46" i="24"/>
  <c r="L46" i="24"/>
  <c r="K46" i="24"/>
  <c r="J46" i="24"/>
  <c r="I46" i="24"/>
  <c r="H46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S42" i="24"/>
  <c r="R42" i="24"/>
  <c r="Q42" i="24"/>
  <c r="P42" i="24"/>
  <c r="O42" i="24"/>
  <c r="N42" i="24"/>
  <c r="M42" i="24"/>
  <c r="L42" i="24"/>
  <c r="K42" i="24"/>
  <c r="J42" i="24"/>
  <c r="I42" i="24"/>
  <c r="H42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S33" i="24"/>
  <c r="R33" i="24"/>
  <c r="Q33" i="24"/>
  <c r="P33" i="24"/>
  <c r="O33" i="24"/>
  <c r="N33" i="24"/>
  <c r="M33" i="24"/>
  <c r="L33" i="24"/>
  <c r="K33" i="24"/>
  <c r="J33" i="24"/>
  <c r="I33" i="24"/>
  <c r="H33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S22" i="24"/>
  <c r="R22" i="24"/>
  <c r="Q22" i="24"/>
  <c r="P22" i="24"/>
  <c r="O22" i="24"/>
  <c r="N22" i="24"/>
  <c r="M22" i="24"/>
  <c r="L22" i="24"/>
  <c r="K22" i="24"/>
  <c r="J22" i="24"/>
  <c r="I22" i="24"/>
  <c r="H22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S24" i="24"/>
  <c r="R24" i="24"/>
  <c r="Q24" i="24"/>
  <c r="P24" i="24"/>
  <c r="O24" i="24"/>
  <c r="N24" i="24"/>
  <c r="M24" i="24"/>
  <c r="L24" i="24"/>
  <c r="K24" i="24"/>
  <c r="J24" i="24"/>
  <c r="S20" i="24"/>
  <c r="R20" i="24"/>
  <c r="Q20" i="24"/>
  <c r="P20" i="24"/>
  <c r="O20" i="24"/>
  <c r="N20" i="24"/>
  <c r="M20" i="24"/>
  <c r="L20" i="24"/>
  <c r="K20" i="24"/>
  <c r="J20" i="24"/>
  <c r="S15" i="24"/>
  <c r="R15" i="24"/>
  <c r="Q15" i="24"/>
  <c r="P15" i="24"/>
  <c r="O15" i="24"/>
  <c r="N15" i="24"/>
  <c r="M15" i="24"/>
  <c r="L15" i="24"/>
  <c r="K15" i="24"/>
  <c r="J15" i="24"/>
  <c r="S19" i="24"/>
  <c r="R19" i="24"/>
  <c r="Q19" i="24"/>
  <c r="P19" i="24"/>
  <c r="O19" i="24"/>
  <c r="N19" i="24"/>
  <c r="M19" i="24"/>
  <c r="L19" i="24"/>
  <c r="K19" i="24"/>
  <c r="J19" i="24"/>
  <c r="S12" i="24"/>
  <c r="R12" i="24"/>
  <c r="Q12" i="24"/>
  <c r="P12" i="24"/>
  <c r="O12" i="24"/>
  <c r="N12" i="24"/>
  <c r="M12" i="24"/>
  <c r="L12" i="24"/>
  <c r="K12" i="24"/>
  <c r="J12" i="24"/>
  <c r="S17" i="24"/>
  <c r="R17" i="24"/>
  <c r="Q17" i="24"/>
  <c r="P17" i="24"/>
  <c r="O17" i="24"/>
  <c r="N17" i="24"/>
  <c r="M17" i="24"/>
  <c r="L17" i="24"/>
  <c r="K17" i="24"/>
  <c r="J17" i="24"/>
  <c r="S14" i="24"/>
  <c r="R14" i="24"/>
  <c r="Q14" i="24"/>
  <c r="P14" i="24"/>
  <c r="O14" i="24"/>
  <c r="N14" i="24"/>
  <c r="M14" i="24"/>
  <c r="L14" i="24"/>
  <c r="K14" i="24"/>
  <c r="J14" i="24"/>
  <c r="S11" i="24"/>
  <c r="R11" i="24"/>
  <c r="Q11" i="24"/>
  <c r="P11" i="24"/>
  <c r="O11" i="24"/>
  <c r="N11" i="24"/>
  <c r="M11" i="24"/>
  <c r="L11" i="24"/>
  <c r="K11" i="24"/>
  <c r="J11" i="24"/>
  <c r="S13" i="24"/>
  <c r="R13" i="24"/>
  <c r="Q13" i="24"/>
  <c r="P13" i="24"/>
  <c r="O13" i="24"/>
  <c r="N13" i="24"/>
  <c r="M13" i="24"/>
  <c r="L13" i="24"/>
  <c r="K13" i="24"/>
  <c r="J13" i="24"/>
  <c r="S18" i="24"/>
  <c r="R18" i="24"/>
  <c r="Q18" i="24"/>
  <c r="P18" i="24"/>
  <c r="O18" i="24"/>
  <c r="N18" i="24"/>
  <c r="K18" i="24"/>
  <c r="J18" i="24"/>
  <c r="S7" i="24"/>
  <c r="R7" i="24"/>
  <c r="Q7" i="24"/>
  <c r="P7" i="24"/>
  <c r="O7" i="24"/>
  <c r="N7" i="24"/>
  <c r="K7" i="24"/>
  <c r="J7" i="24"/>
  <c r="S8" i="24"/>
  <c r="R8" i="24"/>
  <c r="Q8" i="24"/>
  <c r="P8" i="24"/>
  <c r="O8" i="24"/>
  <c r="N8" i="24"/>
  <c r="K8" i="24"/>
  <c r="J8" i="24"/>
  <c r="S9" i="24"/>
  <c r="R9" i="24"/>
  <c r="Q9" i="24"/>
  <c r="P9" i="24"/>
  <c r="O9" i="24"/>
  <c r="N9" i="24"/>
  <c r="K9" i="24"/>
  <c r="J9" i="24"/>
  <c r="S10" i="24"/>
  <c r="R10" i="24"/>
  <c r="Q10" i="24"/>
  <c r="P10" i="24"/>
  <c r="O10" i="24"/>
  <c r="N10" i="24"/>
  <c r="K10" i="24"/>
  <c r="J10" i="24"/>
  <c r="S5" i="24"/>
  <c r="R5" i="24"/>
  <c r="Q5" i="24"/>
  <c r="P5" i="24"/>
  <c r="O5" i="24"/>
  <c r="N5" i="24"/>
  <c r="K5" i="24"/>
  <c r="J5" i="24"/>
  <c r="S6" i="24"/>
  <c r="R6" i="24"/>
  <c r="Q6" i="24"/>
  <c r="P6" i="24"/>
  <c r="O6" i="24"/>
  <c r="N6" i="24"/>
  <c r="K6" i="24"/>
  <c r="J6" i="24"/>
  <c r="S16" i="24"/>
  <c r="R16" i="24"/>
  <c r="Q16" i="24"/>
  <c r="P16" i="24"/>
  <c r="O16" i="24"/>
  <c r="N16" i="24"/>
  <c r="M16" i="24"/>
  <c r="L16" i="24"/>
  <c r="K16" i="24"/>
  <c r="J16" i="24"/>
  <c r="S4" i="24"/>
  <c r="R4" i="24"/>
  <c r="Q4" i="24"/>
  <c r="P4" i="24"/>
  <c r="O4" i="24"/>
  <c r="N4" i="24"/>
  <c r="AE4" i="24"/>
  <c r="K4" i="24" s="1"/>
  <c r="AB4" i="24"/>
  <c r="J4" i="24" s="1"/>
  <c r="G7" i="36" l="1"/>
  <c r="G15" i="36"/>
  <c r="G23" i="36"/>
  <c r="G8" i="36"/>
  <c r="G16" i="36"/>
  <c r="G21" i="36"/>
  <c r="G6" i="36"/>
  <c r="G9" i="36"/>
  <c r="G17" i="36"/>
  <c r="G5" i="36"/>
  <c r="G22" i="36"/>
  <c r="G2" i="36"/>
  <c r="G10" i="36"/>
  <c r="G18" i="36"/>
  <c r="G44" i="36"/>
  <c r="G40" i="36"/>
  <c r="G14" i="36"/>
  <c r="G3" i="36"/>
  <c r="G11" i="36"/>
  <c r="G19" i="36"/>
  <c r="G4" i="36"/>
  <c r="G12" i="36"/>
  <c r="G20" i="36"/>
  <c r="G13" i="36"/>
  <c r="G34" i="36"/>
  <c r="G31" i="35"/>
  <c r="G54" i="35"/>
  <c r="G43" i="35"/>
  <c r="G34" i="35"/>
  <c r="G33" i="35"/>
  <c r="G42" i="35"/>
  <c r="G24" i="35"/>
  <c r="G22" i="35"/>
  <c r="G52" i="35"/>
  <c r="G35" i="35"/>
  <c r="G26" i="35"/>
  <c r="G25" i="35"/>
  <c r="G47" i="35"/>
  <c r="G53" i="35"/>
  <c r="G44" i="35"/>
  <c r="G27" i="35"/>
  <c r="G39" i="35"/>
  <c r="G41" i="36"/>
  <c r="G41" i="35"/>
  <c r="G45" i="35"/>
  <c r="G36" i="35"/>
  <c r="G55" i="35"/>
  <c r="G38" i="35"/>
  <c r="G56" i="35"/>
  <c r="G37" i="35"/>
  <c r="G28" i="35"/>
  <c r="G30" i="35"/>
  <c r="G42" i="36"/>
  <c r="G48" i="35"/>
  <c r="G32" i="35"/>
  <c r="G29" i="35"/>
  <c r="G23" i="35"/>
  <c r="G58" i="35"/>
  <c r="G57" i="35"/>
  <c r="G40" i="35"/>
  <c r="G21" i="35"/>
  <c r="G46" i="35"/>
  <c r="G50" i="35"/>
  <c r="G49" i="35"/>
  <c r="G51" i="35"/>
  <c r="G32" i="36"/>
  <c r="G43" i="36"/>
  <c r="G48" i="36"/>
  <c r="G54" i="36"/>
  <c r="G29" i="36"/>
  <c r="G56" i="36"/>
  <c r="G58" i="36"/>
  <c r="G36" i="36"/>
  <c r="G45" i="36"/>
  <c r="G51" i="36"/>
  <c r="G30" i="36"/>
  <c r="G35" i="36"/>
  <c r="G55" i="36"/>
  <c r="G37" i="36"/>
  <c r="G47" i="36"/>
  <c r="G57" i="36"/>
  <c r="G53" i="36"/>
  <c r="G39" i="36"/>
  <c r="G31" i="36"/>
  <c r="G52" i="36"/>
  <c r="G49" i="36"/>
  <c r="G33" i="36"/>
  <c r="G46" i="36"/>
  <c r="G50" i="36"/>
  <c r="G38" i="36"/>
  <c r="G24" i="34"/>
  <c r="G37" i="34"/>
  <c r="G50" i="34"/>
  <c r="G54" i="34"/>
  <c r="G29" i="34"/>
  <c r="G42" i="34"/>
  <c r="G46" i="34"/>
  <c r="G59" i="34"/>
  <c r="G63" i="34"/>
  <c r="G67" i="34"/>
  <c r="G32" i="33"/>
  <c r="G28" i="33"/>
  <c r="G34" i="34"/>
  <c r="G38" i="34"/>
  <c r="G51" i="34"/>
  <c r="G55" i="34"/>
  <c r="G26" i="34"/>
  <c r="G30" i="34"/>
  <c r="G43" i="34"/>
  <c r="G47" i="34"/>
  <c r="G60" i="34"/>
  <c r="G64" i="34"/>
  <c r="G68" i="34"/>
  <c r="G32" i="34"/>
  <c r="G58" i="34"/>
  <c r="G43" i="33"/>
  <c r="G22" i="34"/>
  <c r="G35" i="34"/>
  <c r="G39" i="34"/>
  <c r="G52" i="34"/>
  <c r="G56" i="34"/>
  <c r="G34" i="33"/>
  <c r="G27" i="34"/>
  <c r="G31" i="34"/>
  <c r="G44" i="34"/>
  <c r="G48" i="34"/>
  <c r="G61" i="34"/>
  <c r="G65" i="34"/>
  <c r="G23" i="34"/>
  <c r="G36" i="34"/>
  <c r="G40" i="34"/>
  <c r="G53" i="34"/>
  <c r="G28" i="34"/>
  <c r="G45" i="34"/>
  <c r="G62" i="34"/>
  <c r="G66" i="34"/>
  <c r="G36" i="33"/>
  <c r="G27" i="33"/>
  <c r="G22" i="33"/>
  <c r="G61" i="33"/>
  <c r="G57" i="34"/>
  <c r="G49" i="34"/>
  <c r="G41" i="34"/>
  <c r="G33" i="34"/>
  <c r="G25" i="34"/>
  <c r="G48" i="33"/>
  <c r="G55" i="33"/>
  <c r="G31" i="33"/>
  <c r="G50" i="33"/>
  <c r="G56" i="33"/>
  <c r="G23" i="33"/>
  <c r="G39" i="33"/>
  <c r="G24" i="33"/>
  <c r="G35" i="33"/>
  <c r="G40" i="33"/>
  <c r="G58" i="33"/>
  <c r="G33" i="33"/>
  <c r="G53" i="33"/>
  <c r="G37" i="33"/>
  <c r="G29" i="33"/>
  <c r="G26" i="33"/>
  <c r="G57" i="33"/>
  <c r="G46" i="33"/>
  <c r="G66" i="33"/>
  <c r="G45" i="33"/>
  <c r="G64" i="33"/>
  <c r="G30" i="33"/>
  <c r="G41" i="33"/>
  <c r="G42" i="33"/>
  <c r="G62" i="33"/>
  <c r="G54" i="33"/>
  <c r="G51" i="33"/>
  <c r="G44" i="33"/>
  <c r="G63" i="33"/>
  <c r="G60" i="33"/>
  <c r="G67" i="33"/>
  <c r="G25" i="33"/>
  <c r="G38" i="33"/>
  <c r="G65" i="33"/>
  <c r="G68" i="33"/>
  <c r="G59" i="33"/>
  <c r="G47" i="33"/>
  <c r="G49" i="33"/>
  <c r="G52" i="33"/>
  <c r="G20" i="32"/>
  <c r="G29" i="32"/>
  <c r="G34" i="32"/>
  <c r="G38" i="32"/>
  <c r="G43" i="32"/>
  <c r="G47" i="32"/>
  <c r="G21" i="32"/>
  <c r="G26" i="32"/>
  <c r="G30" i="32"/>
  <c r="G35" i="32"/>
  <c r="G39" i="32"/>
  <c r="G44" i="32"/>
  <c r="G23" i="32"/>
  <c r="G42" i="32"/>
  <c r="G19" i="32"/>
  <c r="G28" i="32"/>
  <c r="G37" i="32"/>
  <c r="G22" i="32"/>
  <c r="G27" i="32"/>
  <c r="G31" i="32"/>
  <c r="G36" i="32"/>
  <c r="G45" i="32"/>
  <c r="G46" i="32"/>
  <c r="G29" i="31"/>
  <c r="G37" i="31"/>
  <c r="G25" i="32"/>
  <c r="G41" i="32"/>
  <c r="G48" i="32"/>
  <c r="G41" i="31"/>
  <c r="G40" i="32"/>
  <c r="G31" i="31"/>
  <c r="G35" i="31"/>
  <c r="G32" i="32"/>
  <c r="G24" i="32"/>
  <c r="G33" i="32"/>
  <c r="G46" i="31"/>
  <c r="G34" i="31"/>
  <c r="G42" i="31"/>
  <c r="G47" i="31"/>
  <c r="G48" i="31"/>
  <c r="G44" i="31"/>
  <c r="G32" i="31"/>
  <c r="G43" i="31"/>
  <c r="G38" i="31"/>
  <c r="G39" i="31"/>
  <c r="G33" i="31"/>
  <c r="G30" i="31"/>
  <c r="G40" i="31"/>
  <c r="G36" i="31"/>
  <c r="G45" i="31"/>
  <c r="G30" i="30"/>
  <c r="G26" i="30"/>
  <c r="G47" i="30"/>
  <c r="G43" i="30"/>
  <c r="G38" i="30"/>
  <c r="G34" i="30"/>
  <c r="G29" i="30"/>
  <c r="G46" i="30"/>
  <c r="G42" i="30"/>
  <c r="G37" i="30"/>
  <c r="G24" i="30"/>
  <c r="G32" i="30"/>
  <c r="G28" i="30"/>
  <c r="G39" i="30"/>
  <c r="G45" i="30"/>
  <c r="G36" i="30"/>
  <c r="G35" i="30"/>
  <c r="G31" i="30"/>
  <c r="G27" i="30"/>
  <c r="G44" i="30"/>
  <c r="G33" i="30"/>
  <c r="G50" i="30"/>
  <c r="G48" i="30"/>
  <c r="G40" i="30"/>
  <c r="G41" i="30"/>
  <c r="G49" i="30"/>
  <c r="G25" i="30"/>
  <c r="G52" i="30"/>
  <c r="G51" i="30"/>
  <c r="G37" i="29"/>
  <c r="G52" i="29"/>
  <c r="G46" i="29"/>
  <c r="G41" i="29"/>
  <c r="G40" i="29"/>
  <c r="G13" i="29"/>
  <c r="G33" i="29"/>
  <c r="G44" i="29"/>
  <c r="G39" i="29"/>
  <c r="G50" i="29"/>
  <c r="G11" i="29"/>
  <c r="G38" i="29"/>
  <c r="G36" i="29"/>
  <c r="G51" i="29"/>
  <c r="G10" i="29"/>
  <c r="G12" i="29"/>
  <c r="G48" i="29"/>
  <c r="G47" i="29"/>
  <c r="G30" i="29"/>
  <c r="G45" i="29"/>
  <c r="G32" i="29"/>
  <c r="G29" i="29"/>
  <c r="G49" i="29"/>
  <c r="G31" i="29"/>
  <c r="G22" i="27"/>
  <c r="G37" i="27"/>
  <c r="G42" i="27"/>
  <c r="G35" i="27"/>
  <c r="G30" i="27"/>
  <c r="G45" i="27"/>
  <c r="G28" i="27"/>
  <c r="G44" i="27"/>
  <c r="G26" i="27"/>
  <c r="G40" i="27"/>
  <c r="G21" i="27"/>
  <c r="G34" i="27"/>
  <c r="G38" i="27"/>
  <c r="G43" i="27"/>
  <c r="G9" i="26"/>
  <c r="G11" i="26"/>
  <c r="G34" i="26"/>
  <c r="G29" i="27"/>
  <c r="G20" i="27"/>
  <c r="G36" i="27"/>
  <c r="G27" i="27"/>
  <c r="G10" i="26"/>
  <c r="G41" i="27"/>
  <c r="G31" i="27"/>
  <c r="G32" i="27"/>
  <c r="G33" i="27"/>
  <c r="G39" i="27"/>
  <c r="G24" i="27"/>
  <c r="G23" i="27"/>
  <c r="G8" i="26"/>
  <c r="G25" i="27"/>
  <c r="G12" i="26"/>
  <c r="G44" i="26"/>
  <c r="G37" i="26"/>
  <c r="G41" i="26"/>
  <c r="G32" i="26"/>
  <c r="G39" i="26"/>
  <c r="G15" i="26"/>
  <c r="G45" i="26"/>
  <c r="G38" i="26"/>
  <c r="G43" i="26"/>
  <c r="G16" i="26"/>
  <c r="G36" i="26"/>
  <c r="G40" i="26"/>
  <c r="G42" i="26"/>
  <c r="G33" i="26"/>
  <c r="G31" i="26"/>
  <c r="G18" i="26"/>
  <c r="G19" i="26"/>
  <c r="G17" i="26"/>
  <c r="G35" i="26"/>
  <c r="G30" i="26"/>
  <c r="G53" i="16"/>
  <c r="G39" i="16"/>
  <c r="G34" i="16"/>
  <c r="G36" i="16"/>
  <c r="G30" i="16"/>
  <c r="G32" i="16"/>
  <c r="G41" i="16"/>
  <c r="G37" i="16"/>
  <c r="G52" i="16"/>
  <c r="G40" i="16"/>
  <c r="G42" i="16"/>
  <c r="G44" i="16"/>
  <c r="G33" i="16"/>
  <c r="G46" i="16"/>
  <c r="G35" i="16"/>
  <c r="G49" i="16"/>
  <c r="G51" i="16"/>
  <c r="G31" i="16"/>
  <c r="G29" i="16"/>
  <c r="G45" i="16"/>
  <c r="G38" i="16"/>
  <c r="G50" i="16"/>
  <c r="G43" i="16"/>
  <c r="G47" i="16"/>
  <c r="G48" i="16"/>
  <c r="G12" i="17"/>
  <c r="G41" i="17"/>
  <c r="G20" i="17"/>
  <c r="G49" i="17"/>
  <c r="G22" i="17"/>
  <c r="G51" i="17"/>
  <c r="G38" i="17"/>
  <c r="G42" i="17"/>
  <c r="G13" i="17"/>
  <c r="G14" i="17"/>
  <c r="G25" i="17"/>
  <c r="G46" i="17"/>
  <c r="G40" i="17"/>
  <c r="G23" i="17"/>
  <c r="G48" i="17"/>
  <c r="G52" i="17"/>
  <c r="G50" i="17"/>
  <c r="G24" i="17"/>
  <c r="G53" i="17"/>
  <c r="G21" i="17"/>
  <c r="G15" i="17"/>
  <c r="G47" i="17"/>
  <c r="G19" i="17"/>
  <c r="G18" i="17"/>
  <c r="G39" i="17"/>
  <c r="G18" i="35"/>
  <c r="G12" i="35"/>
  <c r="G16" i="35"/>
  <c r="G20" i="35"/>
  <c r="G13" i="35"/>
  <c r="G19" i="35"/>
  <c r="G11" i="35"/>
  <c r="G14" i="35"/>
  <c r="G17" i="35"/>
  <c r="G15" i="35"/>
  <c r="L7" i="24"/>
  <c r="L9" i="24"/>
  <c r="L18" i="24"/>
  <c r="L10" i="24"/>
  <c r="M5" i="24"/>
  <c r="M9" i="24"/>
  <c r="M7" i="24"/>
  <c r="L4" i="24"/>
  <c r="L6" i="24"/>
  <c r="L8" i="24"/>
  <c r="AK4" i="24"/>
  <c r="M4" i="24" s="1"/>
  <c r="M6" i="24"/>
  <c r="M10" i="24"/>
  <c r="M8" i="24"/>
  <c r="G12" i="34"/>
  <c r="G13" i="33"/>
  <c r="G20" i="33"/>
  <c r="G11" i="33"/>
  <c r="G28" i="36"/>
  <c r="G27" i="36"/>
  <c r="G26" i="36"/>
  <c r="G25" i="36"/>
  <c r="G24" i="36"/>
  <c r="G2" i="35"/>
  <c r="G6" i="35"/>
  <c r="G7" i="34"/>
  <c r="G4" i="34"/>
  <c r="G5" i="33"/>
  <c r="G3" i="35"/>
  <c r="G4" i="35"/>
  <c r="G7" i="35"/>
  <c r="G6" i="34"/>
  <c r="G3" i="34"/>
  <c r="G9" i="33"/>
  <c r="G3" i="33"/>
  <c r="G14" i="34"/>
  <c r="G17" i="34"/>
  <c r="G11" i="34"/>
  <c r="G13" i="34"/>
  <c r="G15" i="34"/>
  <c r="G16" i="34"/>
  <c r="G19" i="34"/>
  <c r="G20" i="34"/>
  <c r="G21" i="34"/>
  <c r="G18" i="34"/>
  <c r="G17" i="33"/>
  <c r="G18" i="33"/>
  <c r="G12" i="33"/>
  <c r="G21" i="33"/>
  <c r="G16" i="33"/>
  <c r="G19" i="33"/>
  <c r="G14" i="33"/>
  <c r="G15" i="33"/>
  <c r="G5" i="35"/>
  <c r="G10" i="33"/>
  <c r="G7" i="33"/>
  <c r="G4" i="33"/>
  <c r="G10" i="35"/>
  <c r="G8" i="35"/>
  <c r="G9" i="35"/>
  <c r="G8" i="33"/>
  <c r="G6" i="33"/>
  <c r="G2" i="33"/>
  <c r="G10" i="34"/>
  <c r="G9" i="34"/>
  <c r="G5" i="34"/>
  <c r="G2" i="34"/>
  <c r="G8" i="34"/>
  <c r="G3" i="31"/>
  <c r="G4" i="31"/>
  <c r="G27" i="31"/>
  <c r="G23" i="31"/>
  <c r="G22" i="31"/>
  <c r="G26" i="31"/>
  <c r="G20" i="31"/>
  <c r="G4" i="32"/>
  <c r="G3" i="32"/>
  <c r="G28" i="31"/>
  <c r="G24" i="31"/>
  <c r="G21" i="31"/>
  <c r="G2" i="31"/>
  <c r="G25" i="31"/>
  <c r="G19" i="31"/>
  <c r="G12" i="31"/>
  <c r="G13" i="31"/>
  <c r="G10" i="31"/>
  <c r="G18" i="32"/>
  <c r="G13" i="32"/>
  <c r="G8" i="32"/>
  <c r="G15" i="32"/>
  <c r="G9" i="32"/>
  <c r="G17" i="32"/>
  <c r="G16" i="32"/>
  <c r="G14" i="32"/>
  <c r="G6" i="31"/>
  <c r="G7" i="31"/>
  <c r="G9" i="31"/>
  <c r="G8" i="31"/>
  <c r="G5" i="31"/>
  <c r="G6" i="32"/>
  <c r="G5" i="32"/>
  <c r="G7" i="32"/>
  <c r="G14" i="31"/>
  <c r="G16" i="31"/>
  <c r="G18" i="31"/>
  <c r="G15" i="31"/>
  <c r="G17" i="31"/>
  <c r="G11" i="32"/>
  <c r="G11" i="31"/>
  <c r="G12" i="32"/>
  <c r="G10" i="32"/>
  <c r="G2" i="32"/>
  <c r="G2" i="29"/>
  <c r="G19" i="30"/>
  <c r="G22" i="30"/>
  <c r="G17" i="30"/>
  <c r="G20" i="30"/>
  <c r="G23" i="30"/>
  <c r="G18" i="30"/>
  <c r="G21" i="30"/>
  <c r="G16" i="30"/>
  <c r="G9" i="29"/>
  <c r="G43" i="29"/>
  <c r="G28" i="29"/>
  <c r="G27" i="29"/>
  <c r="G26" i="29"/>
  <c r="G34" i="29"/>
  <c r="G8" i="29"/>
  <c r="G5" i="29"/>
  <c r="G20" i="29"/>
  <c r="G19" i="29"/>
  <c r="G23" i="29"/>
  <c r="G22" i="29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2" i="30"/>
  <c r="G25" i="29"/>
  <c r="G7" i="29"/>
  <c r="G6" i="29"/>
  <c r="G17" i="29"/>
  <c r="G42" i="29"/>
  <c r="G16" i="29"/>
  <c r="G21" i="29"/>
  <c r="G3" i="29"/>
  <c r="G24" i="29"/>
  <c r="G15" i="29"/>
  <c r="G18" i="29"/>
  <c r="G4" i="29"/>
  <c r="G14" i="29"/>
  <c r="G35" i="29"/>
  <c r="G20" i="26"/>
  <c r="G14" i="27"/>
  <c r="G17" i="27"/>
  <c r="G19" i="27"/>
  <c r="G12" i="27"/>
  <c r="G9" i="27"/>
  <c r="G4" i="27"/>
  <c r="G3" i="27"/>
  <c r="G21" i="26"/>
  <c r="G22" i="26"/>
  <c r="G5" i="27"/>
  <c r="G8" i="27"/>
  <c r="G10" i="27"/>
  <c r="G7" i="27"/>
  <c r="G6" i="27"/>
  <c r="G2" i="27"/>
  <c r="G16" i="27"/>
  <c r="G11" i="27"/>
  <c r="G15" i="27"/>
  <c r="G18" i="27"/>
  <c r="G13" i="27"/>
  <c r="G2" i="26"/>
  <c r="G26" i="26"/>
  <c r="G23" i="26"/>
  <c r="G14" i="26"/>
  <c r="G5" i="26"/>
  <c r="G4" i="26"/>
  <c r="G24" i="26"/>
  <c r="G13" i="26"/>
  <c r="G40" i="24"/>
  <c r="G6" i="26"/>
  <c r="G3" i="26"/>
  <c r="G27" i="26"/>
  <c r="G25" i="26"/>
  <c r="G7" i="26"/>
  <c r="G29" i="26"/>
  <c r="G28" i="26"/>
  <c r="F57" i="24"/>
  <c r="G41" i="24"/>
  <c r="G33" i="24"/>
  <c r="F40" i="24"/>
  <c r="F53" i="24"/>
  <c r="F25" i="24"/>
  <c r="F33" i="24"/>
  <c r="F41" i="24"/>
  <c r="F44" i="24"/>
  <c r="I12" i="24"/>
  <c r="G21" i="24"/>
  <c r="F21" i="24"/>
  <c r="H24" i="24"/>
  <c r="H17" i="24"/>
  <c r="H18" i="24"/>
  <c r="H11" i="24"/>
  <c r="I17" i="24"/>
  <c r="H20" i="24"/>
  <c r="G25" i="24"/>
  <c r="G28" i="24"/>
  <c r="F29" i="24"/>
  <c r="G29" i="24"/>
  <c r="F37" i="24"/>
  <c r="G37" i="24"/>
  <c r="G39" i="24"/>
  <c r="F39" i="24"/>
  <c r="F47" i="24"/>
  <c r="G47" i="24"/>
  <c r="H13" i="24"/>
  <c r="I20" i="24"/>
  <c r="F23" i="24"/>
  <c r="G23" i="24"/>
  <c r="G35" i="24"/>
  <c r="F35" i="24"/>
  <c r="G36" i="24"/>
  <c r="F36" i="24"/>
  <c r="G42" i="24"/>
  <c r="F42" i="24"/>
  <c r="H14" i="24"/>
  <c r="I15" i="24"/>
  <c r="G22" i="24"/>
  <c r="F22" i="24"/>
  <c r="G38" i="24"/>
  <c r="F38" i="24"/>
  <c r="I24" i="24"/>
  <c r="I11" i="24"/>
  <c r="H12" i="24"/>
  <c r="F26" i="24"/>
  <c r="G26" i="24"/>
  <c r="G27" i="24"/>
  <c r="F27" i="24"/>
  <c r="G30" i="24"/>
  <c r="F30" i="24"/>
  <c r="G32" i="24"/>
  <c r="F32" i="24"/>
  <c r="G34" i="24"/>
  <c r="F34" i="24"/>
  <c r="G43" i="24"/>
  <c r="F43" i="24"/>
  <c r="G46" i="24"/>
  <c r="F46" i="24"/>
  <c r="F49" i="24"/>
  <c r="G60" i="24"/>
  <c r="F60" i="24"/>
  <c r="H19" i="24"/>
  <c r="G31" i="24"/>
  <c r="F31" i="24"/>
  <c r="G48" i="24"/>
  <c r="F48" i="24"/>
  <c r="G49" i="24"/>
  <c r="F51" i="24"/>
  <c r="G51" i="24"/>
  <c r="G56" i="24"/>
  <c r="F56" i="24"/>
  <c r="I14" i="24"/>
  <c r="I19" i="24"/>
  <c r="H15" i="24"/>
  <c r="F28" i="24"/>
  <c r="G44" i="24"/>
  <c r="G45" i="24"/>
  <c r="F45" i="24"/>
  <c r="F50" i="24"/>
  <c r="G50" i="24"/>
  <c r="G52" i="24"/>
  <c r="F52" i="24"/>
  <c r="F55" i="24"/>
  <c r="G55" i="24"/>
  <c r="F59" i="24"/>
  <c r="G59" i="24"/>
  <c r="G54" i="24"/>
  <c r="F54" i="24"/>
  <c r="G58" i="24"/>
  <c r="F58" i="24"/>
  <c r="G53" i="24"/>
  <c r="G57" i="24"/>
  <c r="G11" i="24" l="1"/>
  <c r="F11" i="24"/>
  <c r="G15" i="24"/>
  <c r="F15" i="24"/>
  <c r="G12" i="24"/>
  <c r="F12" i="24"/>
  <c r="F19" i="24"/>
  <c r="G19" i="24"/>
  <c r="G17" i="24"/>
  <c r="F17" i="24"/>
  <c r="F14" i="24"/>
  <c r="G14" i="24"/>
  <c r="G20" i="24"/>
  <c r="F20" i="24"/>
  <c r="G24" i="24"/>
  <c r="F24" i="24"/>
  <c r="H6" i="17"/>
  <c r="H7" i="17"/>
  <c r="H8" i="17"/>
  <c r="H9" i="17"/>
  <c r="H33" i="17"/>
  <c r="H34" i="17"/>
  <c r="H35" i="17"/>
  <c r="H36" i="17"/>
  <c r="H37" i="17"/>
  <c r="H44" i="17"/>
  <c r="H10" i="17"/>
  <c r="H11" i="17"/>
  <c r="H45" i="17"/>
  <c r="H5" i="17"/>
  <c r="H4" i="17"/>
  <c r="H43" i="17"/>
  <c r="H32" i="17"/>
  <c r="H17" i="17"/>
  <c r="H3" i="17"/>
  <c r="H31" i="17"/>
  <c r="H16" i="17"/>
  <c r="H30" i="17"/>
  <c r="H29" i="17"/>
  <c r="H28" i="17"/>
  <c r="H27" i="17"/>
  <c r="H26" i="17"/>
  <c r="H2" i="17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4" i="16"/>
  <c r="H5" i="16"/>
  <c r="H6" i="16"/>
  <c r="H7" i="16"/>
  <c r="H8" i="16"/>
  <c r="H9" i="16"/>
  <c r="H10" i="16"/>
  <c r="H11" i="16"/>
  <c r="H12" i="16"/>
  <c r="H3" i="16"/>
  <c r="H2" i="16"/>
  <c r="H16" i="24" l="1"/>
  <c r="I13" i="24"/>
  <c r="H8" i="24"/>
  <c r="I18" i="24"/>
  <c r="I9" i="24"/>
  <c r="H6" i="24"/>
  <c r="H10" i="24"/>
  <c r="V4" i="24"/>
  <c r="H4" i="24" s="1"/>
  <c r="H5" i="24"/>
  <c r="H7" i="24"/>
  <c r="H9" i="24"/>
  <c r="I10" i="24"/>
  <c r="I5" i="24"/>
  <c r="I8" i="24"/>
  <c r="Y4" i="24"/>
  <c r="I4" i="24" s="1"/>
  <c r="I7" i="24"/>
  <c r="I16" i="24"/>
  <c r="I6" i="24"/>
  <c r="G13" i="24" l="1"/>
  <c r="F13" i="24"/>
  <c r="F9" i="24"/>
  <c r="G18" i="24"/>
  <c r="F18" i="24"/>
  <c r="G9" i="24"/>
  <c r="G16" i="24"/>
  <c r="F16" i="24"/>
  <c r="G4" i="24"/>
  <c r="F4" i="24"/>
  <c r="G10" i="24"/>
  <c r="F10" i="24"/>
  <c r="F7" i="24"/>
  <c r="G7" i="24"/>
  <c r="F6" i="24"/>
  <c r="G6" i="24"/>
  <c r="F8" i="24"/>
  <c r="G8" i="24"/>
  <c r="G5" i="24"/>
  <c r="F5" i="24"/>
  <c r="E58" i="24" l="1"/>
  <c r="E29" i="24"/>
  <c r="E36" i="24"/>
  <c r="E51" i="24"/>
  <c r="E27" i="24"/>
  <c r="E33" i="24"/>
  <c r="E53" i="24"/>
  <c r="E40" i="24"/>
  <c r="E56" i="24"/>
  <c r="E35" i="24"/>
  <c r="E22" i="24"/>
  <c r="E21" i="24"/>
  <c r="E45" i="24"/>
  <c r="E44" i="24"/>
  <c r="E41" i="24"/>
  <c r="E31" i="24"/>
  <c r="E23" i="24"/>
  <c r="E52" i="24"/>
  <c r="E60" i="24"/>
  <c r="E55" i="24"/>
  <c r="E49" i="24"/>
  <c r="E39" i="24"/>
  <c r="E48" i="24"/>
  <c r="E59" i="24"/>
  <c r="E57" i="24"/>
  <c r="E43" i="24"/>
  <c r="E47" i="24"/>
  <c r="E46" i="24"/>
  <c r="E38" i="24"/>
  <c r="E50" i="24"/>
  <c r="E25" i="24"/>
  <c r="E34" i="24"/>
  <c r="E26" i="24"/>
  <c r="E54" i="24"/>
  <c r="E32" i="24"/>
  <c r="E37" i="24"/>
  <c r="E30" i="24"/>
  <c r="E28" i="24"/>
  <c r="E42" i="24"/>
  <c r="E19" i="24"/>
  <c r="E20" i="24"/>
  <c r="E15" i="24"/>
  <c r="E24" i="24"/>
  <c r="E12" i="24"/>
  <c r="E17" i="24"/>
  <c r="E14" i="24"/>
  <c r="E13" i="24"/>
  <c r="E11" i="24"/>
  <c r="E18" i="24"/>
  <c r="E8" i="24"/>
  <c r="E4" i="24"/>
  <c r="E16" i="24"/>
  <c r="E5" i="24"/>
  <c r="E6" i="24"/>
  <c r="E7" i="24"/>
  <c r="E9" i="24"/>
  <c r="E10" i="24"/>
  <c r="G26" i="17" l="1"/>
  <c r="G15" i="16"/>
  <c r="G2" i="16"/>
  <c r="G4" i="16"/>
  <c r="G27" i="17"/>
  <c r="G7" i="17"/>
  <c r="G3" i="16"/>
  <c r="G5" i="16"/>
  <c r="G9" i="17"/>
  <c r="G16" i="16"/>
  <c r="G2" i="17"/>
  <c r="G4" i="17"/>
  <c r="G5" i="17"/>
  <c r="G43" i="17"/>
  <c r="G8" i="17"/>
  <c r="G22" i="16"/>
  <c r="G12" i="16"/>
  <c r="G25" i="16"/>
  <c r="G17" i="16"/>
  <c r="G21" i="16"/>
  <c r="G33" i="17"/>
  <c r="G16" i="17"/>
  <c r="G14" i="16"/>
  <c r="G19" i="16"/>
  <c r="G30" i="17"/>
  <c r="G7" i="16"/>
  <c r="G17" i="17"/>
  <c r="G37" i="17"/>
  <c r="G6" i="17"/>
  <c r="G11" i="17"/>
  <c r="G28" i="16"/>
  <c r="G20" i="16"/>
  <c r="G10" i="16"/>
  <c r="G23" i="16"/>
  <c r="G13" i="16"/>
  <c r="G28" i="17"/>
  <c r="G31" i="17"/>
  <c r="G29" i="17"/>
  <c r="G45" i="17"/>
  <c r="G35" i="17"/>
  <c r="G3" i="17"/>
  <c r="G44" i="17"/>
  <c r="G26" i="16"/>
  <c r="G18" i="16"/>
  <c r="G8" i="16"/>
  <c r="G11" i="16"/>
  <c r="G32" i="17"/>
  <c r="G34" i="17"/>
  <c r="G10" i="17"/>
  <c r="G36" i="17"/>
  <c r="G24" i="16"/>
  <c r="G6" i="16"/>
  <c r="G27" i="16"/>
  <c r="G9" i="16"/>
</calcChain>
</file>

<file path=xl/sharedStrings.xml><?xml version="1.0" encoding="utf-8"?>
<sst xmlns="http://schemas.openxmlformats.org/spreadsheetml/2006/main" count="2230" uniqueCount="337">
  <si>
    <t>Alsfeld</t>
  </si>
  <si>
    <t>Frischborn</t>
  </si>
  <si>
    <t>Lauterbach</t>
  </si>
  <si>
    <t>Niederaula</t>
  </si>
  <si>
    <t>Stockhausen</t>
  </si>
  <si>
    <t>Angersbach</t>
  </si>
  <si>
    <t>Gesamtwertung</t>
  </si>
  <si>
    <t>Weit</t>
  </si>
  <si>
    <t>Sprint</t>
  </si>
  <si>
    <t>Stoß</t>
  </si>
  <si>
    <t>Stabweit</t>
  </si>
  <si>
    <t>Drehwurf</t>
  </si>
  <si>
    <t>Hindernissprint</t>
  </si>
  <si>
    <t>Schlagwurf</t>
  </si>
  <si>
    <t>Crosslauf</t>
  </si>
  <si>
    <t>Name</t>
  </si>
  <si>
    <t>Geschlecht</t>
  </si>
  <si>
    <t>Jahrgang</t>
  </si>
  <si>
    <t>Verein</t>
  </si>
  <si>
    <t>Platz</t>
  </si>
  <si>
    <t>Punkte</t>
  </si>
  <si>
    <t>Teilnahmen</t>
  </si>
  <si>
    <t>Leistung</t>
  </si>
  <si>
    <t>Rang</t>
  </si>
  <si>
    <t>m</t>
  </si>
  <si>
    <t>TV Lauterbach</t>
  </si>
  <si>
    <t>Alsfelder Sport-Club 96</t>
  </si>
  <si>
    <t>TV Frischborn</t>
  </si>
  <si>
    <t>Penrod</t>
  </si>
  <si>
    <t>Lang</t>
  </si>
  <si>
    <t>Jonas</t>
  </si>
  <si>
    <t>Wolf</t>
  </si>
  <si>
    <t>w</t>
  </si>
  <si>
    <t>Lina</t>
  </si>
  <si>
    <t>Mia</t>
  </si>
  <si>
    <t>Wahl</t>
  </si>
  <si>
    <t>SV Herbstein</t>
  </si>
  <si>
    <t>Dostal</t>
  </si>
  <si>
    <t>Emilia</t>
  </si>
  <si>
    <t>Strom</t>
  </si>
  <si>
    <t>Emma</t>
  </si>
  <si>
    <t>Frieda</t>
  </si>
  <si>
    <t>Amelie</t>
  </si>
  <si>
    <t>Lucas</t>
  </si>
  <si>
    <t>Paul</t>
  </si>
  <si>
    <t>Schmidt</t>
  </si>
  <si>
    <t>Mila</t>
  </si>
  <si>
    <t>Ella</t>
  </si>
  <si>
    <t>Weiland</t>
  </si>
  <si>
    <t>Heiß</t>
  </si>
  <si>
    <t>Pauline</t>
  </si>
  <si>
    <t>Sophia</t>
  </si>
  <si>
    <t>Leonie</t>
  </si>
  <si>
    <t>TU12_Alsfeld_Sprint</t>
  </si>
  <si>
    <t>jede 2. Zeile entfernen</t>
  </si>
  <si>
    <t>Ludwig</t>
  </si>
  <si>
    <t>Aaron</t>
  </si>
  <si>
    <t>Prüfung Name</t>
  </si>
  <si>
    <t>TU12_Frischborn_Sprint</t>
  </si>
  <si>
    <t>t</t>
  </si>
  <si>
    <t>*</t>
  </si>
  <si>
    <t>Delgado Vetter</t>
  </si>
  <si>
    <t>Max</t>
  </si>
  <si>
    <t>Prüfung_Name</t>
  </si>
  <si>
    <t>Blum</t>
  </si>
  <si>
    <t>Lennard</t>
  </si>
  <si>
    <t>Kostka</t>
  </si>
  <si>
    <t>Eidmann</t>
  </si>
  <si>
    <t>Greta</t>
  </si>
  <si>
    <t>Sofia</t>
  </si>
  <si>
    <t>Zyber</t>
  </si>
  <si>
    <t>Pia</t>
  </si>
  <si>
    <t>Schmelzer</t>
  </si>
  <si>
    <t>Aron</t>
  </si>
  <si>
    <t>Stolarski</t>
  </si>
  <si>
    <t>Ostapenko</t>
  </si>
  <si>
    <t>Daniil</t>
  </si>
  <si>
    <t>Kuhn</t>
  </si>
  <si>
    <t>Milan</t>
  </si>
  <si>
    <t>Hill</t>
  </si>
  <si>
    <t>Anna</t>
  </si>
  <si>
    <t>Wößner</t>
  </si>
  <si>
    <t>Künzel</t>
  </si>
  <si>
    <t>Lasse</t>
  </si>
  <si>
    <t>Stock</t>
  </si>
  <si>
    <t>Benaja</t>
  </si>
  <si>
    <t>Prykota</t>
  </si>
  <si>
    <t>Oleksander</t>
  </si>
  <si>
    <t>Rausch</t>
  </si>
  <si>
    <t>Danek</t>
  </si>
  <si>
    <t>Steudter</t>
  </si>
  <si>
    <t>Leni</t>
  </si>
  <si>
    <t>Ott</t>
  </si>
  <si>
    <t>Alana</t>
  </si>
  <si>
    <t>Braun</t>
  </si>
  <si>
    <t>Lana</t>
  </si>
  <si>
    <t>Fischer</t>
  </si>
  <si>
    <t>Billinger</t>
  </si>
  <si>
    <t>Melina</t>
  </si>
  <si>
    <t>Nicolai</t>
  </si>
  <si>
    <t>Marvin</t>
  </si>
  <si>
    <t>Kortschik</t>
  </si>
  <si>
    <t>Seibert</t>
  </si>
  <si>
    <t>Vogel</t>
  </si>
  <si>
    <t>Reiswich</t>
  </si>
  <si>
    <t>Elea</t>
  </si>
  <si>
    <t>Tesfamichael</t>
  </si>
  <si>
    <t>Luca</t>
  </si>
  <si>
    <t>Kartal</t>
  </si>
  <si>
    <t>Lejna</t>
  </si>
  <si>
    <t>Abeska</t>
  </si>
  <si>
    <t>Marsal</t>
  </si>
  <si>
    <t>Karolina</t>
  </si>
  <si>
    <t>Trüber</t>
  </si>
  <si>
    <t>Kern</t>
  </si>
  <si>
    <t>Elian</t>
  </si>
  <si>
    <t>Mushikova</t>
  </si>
  <si>
    <t>Kristina</t>
  </si>
  <si>
    <t>Atalay</t>
  </si>
  <si>
    <t>Kerim</t>
  </si>
  <si>
    <t>Thomalla</t>
  </si>
  <si>
    <t>Raphael</t>
  </si>
  <si>
    <t>Thaler</t>
  </si>
  <si>
    <t>Ruhl</t>
  </si>
  <si>
    <t>Tom</t>
  </si>
  <si>
    <t>Müller</t>
  </si>
  <si>
    <t>Anni</t>
  </si>
  <si>
    <t>Matteo</t>
  </si>
  <si>
    <t>Camil</t>
  </si>
  <si>
    <t>Beyer</t>
  </si>
  <si>
    <t>Karla</t>
  </si>
  <si>
    <t>Hanke</t>
  </si>
  <si>
    <t>Lia</t>
  </si>
  <si>
    <t>Schäfer</t>
  </si>
  <si>
    <t>Diehl</t>
  </si>
  <si>
    <t>Finja</t>
  </si>
  <si>
    <t>Levin</t>
  </si>
  <si>
    <t>Fatum</t>
  </si>
  <si>
    <t>Jendrik</t>
  </si>
  <si>
    <t>El Ouazghari</t>
  </si>
  <si>
    <t>Hyab Kidane</t>
  </si>
  <si>
    <t>Käthe Alexandra</t>
  </si>
  <si>
    <t>Lennard Blum</t>
  </si>
  <si>
    <t>Daniil Ostapenko</t>
  </si>
  <si>
    <t>Aaron Wößner</t>
  </si>
  <si>
    <t>Lasse Künzel</t>
  </si>
  <si>
    <t>Benaja Stock</t>
  </si>
  <si>
    <t>Oleksander Prykota</t>
  </si>
  <si>
    <t>Paul Rausch</t>
  </si>
  <si>
    <t>Marvin Nicolai</t>
  </si>
  <si>
    <t>Jonas Kortschik</t>
  </si>
  <si>
    <t>Luca Lang</t>
  </si>
  <si>
    <t>Lucas Marsal</t>
  </si>
  <si>
    <t>Kerim Atalay</t>
  </si>
  <si>
    <t>Tom Ruhl</t>
  </si>
  <si>
    <t>TU8_Alsfeld_Wurf</t>
  </si>
  <si>
    <t>TV Angersbach</t>
  </si>
  <si>
    <t>Aron Schmelzer</t>
  </si>
  <si>
    <t>Milan Kuhn</t>
  </si>
  <si>
    <t>Elian Kern</t>
  </si>
  <si>
    <t>Luca Thaler</t>
  </si>
  <si>
    <t>Jendrik Fatum</t>
  </si>
  <si>
    <t>Raphael Thomalla</t>
  </si>
  <si>
    <t>Matteo Kuhn</t>
  </si>
  <si>
    <t>Camil El Ouazghari</t>
  </si>
  <si>
    <t>Milan Schäfer</t>
  </si>
  <si>
    <t>Levin Penrod</t>
  </si>
  <si>
    <t>Ella Kostka</t>
  </si>
  <si>
    <t>Greta Eidmann</t>
  </si>
  <si>
    <t>Sofia Strom</t>
  </si>
  <si>
    <t>Emma Zyber</t>
  </si>
  <si>
    <t>Pia Kostka</t>
  </si>
  <si>
    <t>Ella Stolarski</t>
  </si>
  <si>
    <t>Anna Hill</t>
  </si>
  <si>
    <t>Pauline Danek</t>
  </si>
  <si>
    <t>Leni Steudter</t>
  </si>
  <si>
    <t>Alana Ott</t>
  </si>
  <si>
    <t>Lana Braun</t>
  </si>
  <si>
    <t>Leni Fischer</t>
  </si>
  <si>
    <t>Leonie Vogel</t>
  </si>
  <si>
    <t>Elea Reiswich</t>
  </si>
  <si>
    <t>Karolina Wahl</t>
  </si>
  <si>
    <t>Mila Trüber</t>
  </si>
  <si>
    <t>Kristina Mushikova</t>
  </si>
  <si>
    <t>SV Stockhausen</t>
  </si>
  <si>
    <t>Emilia Stolarski</t>
  </si>
  <si>
    <t>Melina Billinger</t>
  </si>
  <si>
    <t>Käthe Alexandra Seibert</t>
  </si>
  <si>
    <t>Hyab Kidane Tesfamichael</t>
  </si>
  <si>
    <t>Lejna Kartal</t>
  </si>
  <si>
    <t>Mia Abeska</t>
  </si>
  <si>
    <t>Lia Hanke</t>
  </si>
  <si>
    <t>Finja Diehl</t>
  </si>
  <si>
    <t>Anni Müller</t>
  </si>
  <si>
    <t>Karla Beyer</t>
  </si>
  <si>
    <t>Sophia Vogel</t>
  </si>
  <si>
    <t>TU8_LAT_Stab</t>
  </si>
  <si>
    <t>TU8_LAT_Dreh</t>
  </si>
  <si>
    <t>Rehbein</t>
  </si>
  <si>
    <t>Klara</t>
  </si>
  <si>
    <t>Pfanschilling</t>
  </si>
  <si>
    <t>Maria</t>
  </si>
  <si>
    <t>Brunner</t>
  </si>
  <si>
    <t>Lucy</t>
  </si>
  <si>
    <t>Dukart</t>
  </si>
  <si>
    <t>Ben</t>
  </si>
  <si>
    <t>Engel</t>
  </si>
  <si>
    <t>Jolyn</t>
  </si>
  <si>
    <t>Haberkorn</t>
  </si>
  <si>
    <t>Marla</t>
  </si>
  <si>
    <t>Fuchs</t>
  </si>
  <si>
    <t>Theo</t>
  </si>
  <si>
    <t>Anna Belle</t>
  </si>
  <si>
    <t>Paul Pfanschilling</t>
  </si>
  <si>
    <t>Ben Dukart</t>
  </si>
  <si>
    <t>Theo Fuchs</t>
  </si>
  <si>
    <t>Klara Rehbein</t>
  </si>
  <si>
    <t>Lina Schmidt</t>
  </si>
  <si>
    <t>Maria Wahl</t>
  </si>
  <si>
    <t>Amelie Wolf</t>
  </si>
  <si>
    <t>Jolyn Engel</t>
  </si>
  <si>
    <t>Lucy Brunner</t>
  </si>
  <si>
    <t>Anna Belle Haberkorn</t>
  </si>
  <si>
    <t>Marla Brunner</t>
  </si>
  <si>
    <t>TU12_Frischborn_Weit</t>
  </si>
  <si>
    <t>Pokoj</t>
  </si>
  <si>
    <t>Maximilian</t>
  </si>
  <si>
    <t>Oskar</t>
  </si>
  <si>
    <t>Lewora</t>
  </si>
  <si>
    <t>Nauer</t>
  </si>
  <si>
    <t>Lieselotte</t>
  </si>
  <si>
    <t>Elina</t>
  </si>
  <si>
    <t>Brähler</t>
  </si>
  <si>
    <t>Finn</t>
  </si>
  <si>
    <t>Luka Sofie</t>
  </si>
  <si>
    <t>ogV</t>
  </si>
  <si>
    <t>Maximilian Wahl</t>
  </si>
  <si>
    <t>Luka Sofie Lewora</t>
  </si>
  <si>
    <t>Lieselotte Nauer</t>
  </si>
  <si>
    <t>Oskar Heiß</t>
  </si>
  <si>
    <t>Finn Brähler</t>
  </si>
  <si>
    <t>Leni Pokoj</t>
  </si>
  <si>
    <t>Elina Beyer</t>
  </si>
  <si>
    <t>Cross</t>
  </si>
  <si>
    <t>TU8-Niederaula</t>
  </si>
  <si>
    <t>TU8_Niederaula</t>
  </si>
  <si>
    <t>Weppler</t>
  </si>
  <si>
    <t>Ole</t>
  </si>
  <si>
    <t>Bugge</t>
  </si>
  <si>
    <t>Marie-Luise</t>
  </si>
  <si>
    <t>Fey</t>
  </si>
  <si>
    <t>Milo</t>
  </si>
  <si>
    <t>Giese</t>
  </si>
  <si>
    <t>Vogt</t>
  </si>
  <si>
    <t>Schumann</t>
  </si>
  <si>
    <t>Anton</t>
  </si>
  <si>
    <t>Reinhardt</t>
  </si>
  <si>
    <t>Keilhauer</t>
  </si>
  <si>
    <t>Kiano</t>
  </si>
  <si>
    <t>Ella Weppler</t>
  </si>
  <si>
    <t>SV Niederaula</t>
  </si>
  <si>
    <t>Max Dostal</t>
  </si>
  <si>
    <t>Ole Weiland</t>
  </si>
  <si>
    <t>Theo Bugge</t>
  </si>
  <si>
    <t>Marie-Luise Weppler</t>
  </si>
  <si>
    <t>Milo Fey</t>
  </si>
  <si>
    <t>Levin Giese</t>
  </si>
  <si>
    <t>Klara Vogt</t>
  </si>
  <si>
    <t>Anton Schumann</t>
  </si>
  <si>
    <t>Tom Reinhardt</t>
  </si>
  <si>
    <t>Kiano Keilhauer</t>
  </si>
  <si>
    <t>TU8_Stockhausen</t>
  </si>
  <si>
    <t>Weitsprung</t>
  </si>
  <si>
    <t>Christen</t>
  </si>
  <si>
    <t>Wilma</t>
  </si>
  <si>
    <t>Shabani</t>
  </si>
  <si>
    <t>Lion</t>
  </si>
  <si>
    <t>Domaschka</t>
  </si>
  <si>
    <t>Schell</t>
  </si>
  <si>
    <t>Karl</t>
  </si>
  <si>
    <t>Leipold</t>
  </si>
  <si>
    <t>Theodor</t>
  </si>
  <si>
    <t>Kleemann</t>
  </si>
  <si>
    <t>Aria</t>
  </si>
  <si>
    <t>Wilhelm</t>
  </si>
  <si>
    <t>Sapunaru</t>
  </si>
  <si>
    <t>Layla</t>
  </si>
  <si>
    <t>Stoyhe</t>
  </si>
  <si>
    <t>Schrimpf</t>
  </si>
  <si>
    <t>Noah</t>
  </si>
  <si>
    <t>Geiling</t>
  </si>
  <si>
    <t>Laurenz</t>
  </si>
  <si>
    <t>Leonit</t>
  </si>
  <si>
    <t>Köhler</t>
  </si>
  <si>
    <t>Alma</t>
  </si>
  <si>
    <t>Schaefer</t>
  </si>
  <si>
    <t>Esra</t>
  </si>
  <si>
    <t>Hussein</t>
  </si>
  <si>
    <t>Aleyna</t>
  </si>
  <si>
    <t>Wilma Christen</t>
  </si>
  <si>
    <t>Lion Shabani</t>
  </si>
  <si>
    <t>Mila Domaschka</t>
  </si>
  <si>
    <t>Karl Schell</t>
  </si>
  <si>
    <t>Paul Leipold</t>
  </si>
  <si>
    <t>Theodor Christen</t>
  </si>
  <si>
    <t>Aria Kleemann</t>
  </si>
  <si>
    <t>Wilhelm Eidmann</t>
  </si>
  <si>
    <t>Layla Sapunaru</t>
  </si>
  <si>
    <t>Ella Stoyhe</t>
  </si>
  <si>
    <t>Noah Schrimpf</t>
  </si>
  <si>
    <t>Laurenz Geiling</t>
  </si>
  <si>
    <t>Leonit Shabani</t>
  </si>
  <si>
    <t>Frieda Köhler</t>
  </si>
  <si>
    <t>Alma Delgado Vetter</t>
  </si>
  <si>
    <t>Esra Schaefer</t>
  </si>
  <si>
    <t>Aleyna Hussein</t>
  </si>
  <si>
    <t>TU8_Angersbach</t>
  </si>
  <si>
    <t>Hoch-Weitsprung</t>
  </si>
  <si>
    <t>Orth</t>
  </si>
  <si>
    <t>Weiffenbach</t>
  </si>
  <si>
    <t>Meister</t>
  </si>
  <si>
    <t>Till</t>
  </si>
  <si>
    <t>Fuhrmann</t>
  </si>
  <si>
    <t>Dalia</t>
  </si>
  <si>
    <t>Klaas</t>
  </si>
  <si>
    <t>Hartung</t>
  </si>
  <si>
    <t>Tilda</t>
  </si>
  <si>
    <t>Koch</t>
  </si>
  <si>
    <t>Fala</t>
  </si>
  <si>
    <t>Milan Orth</t>
  </si>
  <si>
    <t>Ella Weiffenbach</t>
  </si>
  <si>
    <t>Till Meister</t>
  </si>
  <si>
    <t>Dalia Fuhrmann</t>
  </si>
  <si>
    <t>Klaas Lauterbach</t>
  </si>
  <si>
    <t>Ludwig Nauer</t>
  </si>
  <si>
    <t>Tilda Hartung</t>
  </si>
  <si>
    <t>Fala Koch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</si>
</sst>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6" fillId="0" borderId="0"/>
  </cellStyleXfs>
  <cellXfs count="63">
    <xf numFmtId="0" fontId="0" fillId="0" borderId="0" xfId="0"/>
    <xf numFmtId="2" fontId="0" fillId="0" borderId="0" xfId="0" applyNumberFormat="1"/>
    <xf numFmtId="0" fontId="0" fillId="0" borderId="1" xfId="0" applyFont="1" applyBorder="1"/>
    <xf numFmtId="2" fontId="0" fillId="0" borderId="1" xfId="0" applyNumberFormat="1" applyFont="1" applyBorder="1"/>
    <xf numFmtId="0" fontId="0" fillId="0" borderId="2" xfId="0" applyFont="1" applyBorder="1"/>
    <xf numFmtId="0" fontId="0" fillId="0" borderId="3" xfId="0" applyBorder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0" fillId="0" borderId="8" xfId="0" applyBorder="1"/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2" fontId="0" fillId="0" borderId="12" xfId="0" applyNumberFormat="1" applyFont="1" applyBorder="1" applyAlignment="1">
      <alignment horizontal="center" vertical="center"/>
    </xf>
    <xf numFmtId="0" fontId="0" fillId="0" borderId="17" xfId="0" applyFont="1" applyBorder="1" applyProtection="1">
      <protection locked="0"/>
    </xf>
    <xf numFmtId="2" fontId="4" fillId="2" borderId="24" xfId="0" applyNumberFormat="1" applyFont="1" applyFill="1" applyBorder="1" applyAlignment="1" applyProtection="1">
      <alignment horizontal="center" vertical="center"/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0" fontId="0" fillId="0" borderId="14" xfId="0" applyNumberFormat="1" applyBorder="1" applyAlignment="1" applyProtection="1">
      <alignment horizontal="center"/>
      <protection locked="0"/>
    </xf>
    <xf numFmtId="164" fontId="0" fillId="0" borderId="14" xfId="0" applyNumberFormat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24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5" xfId="0" applyFont="1" applyBorder="1"/>
    <xf numFmtId="0" fontId="0" fillId="0" borderId="11" xfId="0" applyFont="1" applyBorder="1"/>
    <xf numFmtId="0" fontId="0" fillId="0" borderId="27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7" xfId="0" applyBorder="1"/>
    <xf numFmtId="2" fontId="0" fillId="0" borderId="24" xfId="0" applyNumberFormat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2" fontId="0" fillId="0" borderId="4" xfId="0" applyNumberFormat="1" applyFont="1" applyBorder="1"/>
    <xf numFmtId="0" fontId="0" fillId="0" borderId="26" xfId="0" applyFont="1" applyBorder="1"/>
    <xf numFmtId="1" fontId="0" fillId="0" borderId="14" xfId="0" applyNumberFormat="1" applyFont="1" applyBorder="1" applyAlignment="1">
      <alignment horizontal="center" vertical="center"/>
    </xf>
    <xf numFmtId="1" fontId="0" fillId="0" borderId="14" xfId="0" applyNumberFormat="1" applyBorder="1" applyAlignment="1" applyProtection="1">
      <alignment horizontal="center"/>
      <protection locked="0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lk/OneDrive/Desktop/Stick_klein_Sicherung_Stick_2023_03_14/Memorystick/Leichtathletik/KILA_Cup/2024/KILA_Cup_Auswertung_TU10_20240504_Test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9"/>
      <sheetName val="M8"/>
      <sheetName val="W9"/>
      <sheetName val="W8"/>
      <sheetName val="Punktezuordnung"/>
      <sheetName val="Teilnehmer"/>
      <sheetName val="LAT_Weit"/>
      <sheetName val="STO_Sprint"/>
      <sheetName val="STO_Weit"/>
      <sheetName val="ALS_Sprint"/>
      <sheetName val="ALS_Wurf"/>
      <sheetName val="ANG_Hindernissprint"/>
      <sheetName val="ANG_Hoch"/>
      <sheetName val="NIA_Cross"/>
      <sheetName val="LAT_Drehwur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</v>
          </cell>
          <cell r="B2">
            <v>50</v>
          </cell>
        </row>
        <row r="3">
          <cell r="A3">
            <v>2</v>
          </cell>
          <cell r="B3">
            <v>49</v>
          </cell>
        </row>
        <row r="4">
          <cell r="A4">
            <v>3</v>
          </cell>
          <cell r="B4">
            <v>48</v>
          </cell>
        </row>
        <row r="5">
          <cell r="A5">
            <v>4</v>
          </cell>
          <cell r="B5">
            <v>47</v>
          </cell>
        </row>
        <row r="6">
          <cell r="A6">
            <v>5</v>
          </cell>
          <cell r="B6">
            <v>46</v>
          </cell>
        </row>
        <row r="7">
          <cell r="A7">
            <v>6</v>
          </cell>
          <cell r="B7">
            <v>45</v>
          </cell>
        </row>
        <row r="8">
          <cell r="A8">
            <v>7</v>
          </cell>
          <cell r="B8">
            <v>44</v>
          </cell>
        </row>
        <row r="9">
          <cell r="A9">
            <v>8</v>
          </cell>
          <cell r="B9">
            <v>43</v>
          </cell>
        </row>
        <row r="10">
          <cell r="A10">
            <v>9</v>
          </cell>
          <cell r="B10">
            <v>42</v>
          </cell>
        </row>
        <row r="11">
          <cell r="A11">
            <v>10</v>
          </cell>
          <cell r="B11">
            <v>41</v>
          </cell>
        </row>
        <row r="12">
          <cell r="A12">
            <v>11</v>
          </cell>
          <cell r="B12">
            <v>40</v>
          </cell>
        </row>
        <row r="13">
          <cell r="A13">
            <v>12</v>
          </cell>
          <cell r="B13">
            <v>39</v>
          </cell>
        </row>
        <row r="14">
          <cell r="A14">
            <v>13</v>
          </cell>
          <cell r="B14">
            <v>38</v>
          </cell>
        </row>
        <row r="15">
          <cell r="A15">
            <v>14</v>
          </cell>
          <cell r="B15">
            <v>37</v>
          </cell>
        </row>
        <row r="16">
          <cell r="A16">
            <v>15</v>
          </cell>
          <cell r="B16">
            <v>36</v>
          </cell>
        </row>
        <row r="17">
          <cell r="A17">
            <v>16</v>
          </cell>
          <cell r="B17">
            <v>35</v>
          </cell>
        </row>
        <row r="18">
          <cell r="A18">
            <v>17</v>
          </cell>
          <cell r="B18">
            <v>34</v>
          </cell>
        </row>
        <row r="19">
          <cell r="A19">
            <v>18</v>
          </cell>
          <cell r="B19">
            <v>33</v>
          </cell>
        </row>
        <row r="20">
          <cell r="A20">
            <v>19</v>
          </cell>
          <cell r="B20">
            <v>32</v>
          </cell>
        </row>
        <row r="21">
          <cell r="A21">
            <v>20</v>
          </cell>
          <cell r="B21">
            <v>31</v>
          </cell>
        </row>
        <row r="22">
          <cell r="A22">
            <v>21</v>
          </cell>
          <cell r="B22">
            <v>30</v>
          </cell>
        </row>
        <row r="23">
          <cell r="A23">
            <v>22</v>
          </cell>
          <cell r="B23">
            <v>29</v>
          </cell>
        </row>
        <row r="24">
          <cell r="A24">
            <v>23</v>
          </cell>
          <cell r="B24">
            <v>28</v>
          </cell>
        </row>
        <row r="25">
          <cell r="A25">
            <v>24</v>
          </cell>
          <cell r="B25">
            <v>27</v>
          </cell>
        </row>
        <row r="26">
          <cell r="A26">
            <v>25</v>
          </cell>
          <cell r="B26">
            <v>26</v>
          </cell>
        </row>
        <row r="27">
          <cell r="A27">
            <v>26</v>
          </cell>
          <cell r="B27">
            <v>25</v>
          </cell>
        </row>
        <row r="28">
          <cell r="A28">
            <v>27</v>
          </cell>
          <cell r="B28">
            <v>24</v>
          </cell>
        </row>
        <row r="29">
          <cell r="A29">
            <v>28</v>
          </cell>
          <cell r="B29">
            <v>23</v>
          </cell>
        </row>
        <row r="30">
          <cell r="A30">
            <v>29</v>
          </cell>
          <cell r="B30">
            <v>22</v>
          </cell>
        </row>
        <row r="31">
          <cell r="A31">
            <v>30</v>
          </cell>
          <cell r="B31">
            <v>21</v>
          </cell>
        </row>
        <row r="32">
          <cell r="A32">
            <v>31</v>
          </cell>
          <cell r="B32">
            <v>20</v>
          </cell>
        </row>
        <row r="33">
          <cell r="A33">
            <v>32</v>
          </cell>
          <cell r="B33">
            <v>19</v>
          </cell>
        </row>
        <row r="34">
          <cell r="A34">
            <v>33</v>
          </cell>
          <cell r="B34">
            <v>18</v>
          </cell>
        </row>
        <row r="35">
          <cell r="A35">
            <v>34</v>
          </cell>
          <cell r="B35">
            <v>17</v>
          </cell>
        </row>
        <row r="36">
          <cell r="A36">
            <v>35</v>
          </cell>
          <cell r="B36">
            <v>16</v>
          </cell>
        </row>
        <row r="37">
          <cell r="A37">
            <v>36</v>
          </cell>
          <cell r="B37">
            <v>15</v>
          </cell>
        </row>
        <row r="38">
          <cell r="A38">
            <v>37</v>
          </cell>
          <cell r="B38">
            <v>14</v>
          </cell>
        </row>
        <row r="39">
          <cell r="A39">
            <v>38</v>
          </cell>
          <cell r="B39">
            <v>13</v>
          </cell>
        </row>
        <row r="40">
          <cell r="A40">
            <v>39</v>
          </cell>
          <cell r="B40">
            <v>12</v>
          </cell>
        </row>
        <row r="41">
          <cell r="A41">
            <v>40</v>
          </cell>
          <cell r="B41">
            <v>11</v>
          </cell>
        </row>
        <row r="42">
          <cell r="A42">
            <v>41</v>
          </cell>
          <cell r="B42">
            <v>10</v>
          </cell>
        </row>
        <row r="43">
          <cell r="A43">
            <v>42</v>
          </cell>
          <cell r="B43">
            <v>9</v>
          </cell>
        </row>
        <row r="44">
          <cell r="A44">
            <v>43</v>
          </cell>
          <cell r="B44">
            <v>8</v>
          </cell>
        </row>
        <row r="45">
          <cell r="A45">
            <v>44</v>
          </cell>
          <cell r="B45">
            <v>7</v>
          </cell>
        </row>
        <row r="46">
          <cell r="A46">
            <v>45</v>
          </cell>
          <cell r="B46">
            <v>6</v>
          </cell>
        </row>
        <row r="47">
          <cell r="A47">
            <v>46</v>
          </cell>
          <cell r="B47">
            <v>5</v>
          </cell>
        </row>
        <row r="48">
          <cell r="A48">
            <v>47</v>
          </cell>
          <cell r="B48">
            <v>4</v>
          </cell>
        </row>
        <row r="49">
          <cell r="A49">
            <v>48</v>
          </cell>
          <cell r="B49">
            <v>3</v>
          </cell>
        </row>
        <row r="50">
          <cell r="A50">
            <v>49</v>
          </cell>
          <cell r="B50">
            <v>2</v>
          </cell>
        </row>
        <row r="51">
          <cell r="A51">
            <v>50</v>
          </cell>
          <cell r="B51">
            <v>1</v>
          </cell>
        </row>
        <row r="52">
          <cell r="A52">
            <v>51</v>
          </cell>
          <cell r="B52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19</v>
      </c>
      <c r="B1" t="s">
        <v>20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8"/>
  <sheetViews>
    <sheetView topLeftCell="A16" workbookViewId="0">
      <selection activeCell="F23" sqref="F23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t="s">
        <v>243</v>
      </c>
      <c r="B1" t="s">
        <v>244</v>
      </c>
      <c r="C1" t="str">
        <f t="shared" ref="C1:C47" si="0">B1&amp;" "&amp;A1</f>
        <v>TU8-Niederaula Cross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11" x14ac:dyDescent="0.3">
      <c r="A2" t="s">
        <v>246</v>
      </c>
      <c r="B2" t="s">
        <v>47</v>
      </c>
      <c r="C2" t="str">
        <f t="shared" si="0"/>
        <v>Ella Weppler</v>
      </c>
      <c r="E2">
        <v>2018</v>
      </c>
      <c r="F2">
        <v>124.6</v>
      </c>
      <c r="G2" t="str">
        <f>VLOOKUP(C2,Teilnehmer!$A$1:$A$200,1,FALSE)</f>
        <v>Ella Weppler</v>
      </c>
      <c r="H2">
        <f t="shared" ref="H2:H18" si="1">MOD(ROW(),2)</f>
        <v>0</v>
      </c>
      <c r="J2">
        <v>124.6</v>
      </c>
      <c r="K2" t="s">
        <v>60</v>
      </c>
    </row>
    <row r="3" spans="1:11" x14ac:dyDescent="0.3">
      <c r="A3" t="s">
        <v>90</v>
      </c>
      <c r="B3" t="s">
        <v>91</v>
      </c>
      <c r="C3" t="str">
        <f t="shared" si="0"/>
        <v>Leni Steudter</v>
      </c>
      <c r="E3">
        <v>2018</v>
      </c>
      <c r="F3">
        <v>125.2</v>
      </c>
      <c r="G3" t="str">
        <f>VLOOKUP(C3,Teilnehmer!$A$1:$A$200,1,FALSE)</f>
        <v>Leni Steudter</v>
      </c>
      <c r="H3">
        <f t="shared" si="1"/>
        <v>1</v>
      </c>
      <c r="J3">
        <v>125.2</v>
      </c>
      <c r="K3" t="s">
        <v>60</v>
      </c>
    </row>
    <row r="4" spans="1:11" x14ac:dyDescent="0.3">
      <c r="A4" t="s">
        <v>37</v>
      </c>
      <c r="B4" t="s">
        <v>62</v>
      </c>
      <c r="C4" t="str">
        <f t="shared" si="0"/>
        <v>Max Dostal</v>
      </c>
      <c r="E4">
        <v>2018</v>
      </c>
      <c r="F4">
        <v>126</v>
      </c>
      <c r="G4" t="str">
        <f>VLOOKUP(C4,Teilnehmer!$A$1:$A$200,1,FALSE)</f>
        <v>Max Dostal</v>
      </c>
      <c r="H4">
        <f t="shared" si="1"/>
        <v>0</v>
      </c>
      <c r="J4">
        <v>126</v>
      </c>
      <c r="K4" t="s">
        <v>60</v>
      </c>
    </row>
    <row r="5" spans="1:11" x14ac:dyDescent="0.3">
      <c r="A5" t="s">
        <v>48</v>
      </c>
      <c r="B5" t="s">
        <v>247</v>
      </c>
      <c r="C5" t="str">
        <f t="shared" si="0"/>
        <v>Ole Weiland</v>
      </c>
      <c r="E5">
        <v>2018</v>
      </c>
      <c r="F5">
        <v>130.69999999999999</v>
      </c>
      <c r="G5" t="str">
        <f>VLOOKUP(C5,Teilnehmer!$A$1:$A$200,1,FALSE)</f>
        <v>Ole Weiland</v>
      </c>
      <c r="H5">
        <f t="shared" si="1"/>
        <v>1</v>
      </c>
      <c r="J5">
        <v>130.69999999999999</v>
      </c>
      <c r="K5" t="s">
        <v>60</v>
      </c>
    </row>
    <row r="6" spans="1:11" x14ac:dyDescent="0.3">
      <c r="A6" t="s">
        <v>64</v>
      </c>
      <c r="B6" t="s">
        <v>65</v>
      </c>
      <c r="C6" t="str">
        <f t="shared" si="0"/>
        <v>Lennard Blum</v>
      </c>
      <c r="E6">
        <v>2018</v>
      </c>
      <c r="F6">
        <v>132.1</v>
      </c>
      <c r="G6" t="str">
        <f>VLOOKUP(C6,Teilnehmer!$A$1:$A$200,1,FALSE)</f>
        <v>Lennard Blum</v>
      </c>
      <c r="H6">
        <f t="shared" si="1"/>
        <v>0</v>
      </c>
      <c r="J6">
        <v>132.1</v>
      </c>
      <c r="K6" t="s">
        <v>60</v>
      </c>
    </row>
    <row r="7" spans="1:11" x14ac:dyDescent="0.3">
      <c r="A7" t="s">
        <v>66</v>
      </c>
      <c r="B7" t="s">
        <v>71</v>
      </c>
      <c r="C7" t="str">
        <f t="shared" si="0"/>
        <v>Pia Kostka</v>
      </c>
      <c r="E7">
        <v>2018</v>
      </c>
      <c r="F7">
        <v>132.69999999999999</v>
      </c>
      <c r="G7" t="str">
        <f>VLOOKUP(C7,Teilnehmer!$A$1:$A$200,1,FALSE)</f>
        <v>Pia Kostka</v>
      </c>
      <c r="H7">
        <f t="shared" si="1"/>
        <v>1</v>
      </c>
      <c r="J7">
        <v>132.69999999999999</v>
      </c>
      <c r="K7" t="s">
        <v>60</v>
      </c>
    </row>
    <row r="8" spans="1:11" x14ac:dyDescent="0.3">
      <c r="A8" t="s">
        <v>229</v>
      </c>
      <c r="B8" t="s">
        <v>230</v>
      </c>
      <c r="C8" t="str">
        <f t="shared" si="0"/>
        <v>Lieselotte Nauer</v>
      </c>
      <c r="E8">
        <v>2018</v>
      </c>
      <c r="F8">
        <v>133.9</v>
      </c>
      <c r="G8" t="str">
        <f>VLOOKUP(C8,Teilnehmer!$A$1:$A$200,1,FALSE)</f>
        <v>Lieselotte Nauer</v>
      </c>
      <c r="H8">
        <f t="shared" si="1"/>
        <v>0</v>
      </c>
      <c r="J8">
        <v>133.9</v>
      </c>
      <c r="K8" t="s">
        <v>60</v>
      </c>
    </row>
    <row r="9" spans="1:11" x14ac:dyDescent="0.3">
      <c r="A9" t="s">
        <v>248</v>
      </c>
      <c r="B9" t="s">
        <v>211</v>
      </c>
      <c r="C9" t="str">
        <f t="shared" si="0"/>
        <v>Theo Bugge</v>
      </c>
      <c r="E9">
        <v>2018</v>
      </c>
      <c r="F9">
        <v>135.4</v>
      </c>
      <c r="G9" t="str">
        <f>VLOOKUP(C9,Teilnehmer!$A$1:$A$200,1,FALSE)</f>
        <v>Theo Bugge</v>
      </c>
      <c r="H9">
        <f t="shared" si="1"/>
        <v>1</v>
      </c>
      <c r="J9">
        <v>135.4</v>
      </c>
      <c r="K9" t="s">
        <v>60</v>
      </c>
    </row>
    <row r="10" spans="1:11" x14ac:dyDescent="0.3">
      <c r="A10" t="s">
        <v>94</v>
      </c>
      <c r="B10" t="s">
        <v>95</v>
      </c>
      <c r="C10" t="str">
        <f t="shared" si="0"/>
        <v>Lana Braun</v>
      </c>
      <c r="E10">
        <v>2018</v>
      </c>
      <c r="F10">
        <v>137.19999999999999</v>
      </c>
      <c r="G10" t="str">
        <f>VLOOKUP(C10,Teilnehmer!$A$1:$A$200,1,FALSE)</f>
        <v>Lana Braun</v>
      </c>
      <c r="H10">
        <f t="shared" si="1"/>
        <v>0</v>
      </c>
      <c r="J10">
        <v>137.19999999999999</v>
      </c>
      <c r="K10" t="s">
        <v>60</v>
      </c>
    </row>
    <row r="11" spans="1:11" x14ac:dyDescent="0.3">
      <c r="A11" t="s">
        <v>39</v>
      </c>
      <c r="B11" t="s">
        <v>69</v>
      </c>
      <c r="C11" t="str">
        <f t="shared" si="0"/>
        <v>Sofia Strom</v>
      </c>
      <c r="E11">
        <v>2018</v>
      </c>
      <c r="F11">
        <v>137.80000000000001</v>
      </c>
      <c r="G11" t="str">
        <f>VLOOKUP(C11,Teilnehmer!$A$1:$A$200,1,FALSE)</f>
        <v>Sofia Strom</v>
      </c>
      <c r="H11">
        <f t="shared" si="1"/>
        <v>1</v>
      </c>
      <c r="J11">
        <v>137.80000000000001</v>
      </c>
      <c r="K11" t="s">
        <v>60</v>
      </c>
    </row>
    <row r="12" spans="1:11" x14ac:dyDescent="0.3">
      <c r="A12" t="s">
        <v>35</v>
      </c>
      <c r="B12" t="s">
        <v>226</v>
      </c>
      <c r="C12" t="str">
        <f t="shared" si="0"/>
        <v>Maximilian Wahl</v>
      </c>
      <c r="E12">
        <v>2018</v>
      </c>
      <c r="F12">
        <v>140.30000000000001</v>
      </c>
      <c r="G12" t="str">
        <f>VLOOKUP(C12,Teilnehmer!$A$1:$A$200,1,FALSE)</f>
        <v>Maximilian Wahl</v>
      </c>
      <c r="H12">
        <f t="shared" si="1"/>
        <v>0</v>
      </c>
      <c r="J12">
        <v>140.30000000000001</v>
      </c>
      <c r="K12" t="s">
        <v>60</v>
      </c>
    </row>
    <row r="13" spans="1:11" x14ac:dyDescent="0.3">
      <c r="A13" t="s">
        <v>66</v>
      </c>
      <c r="B13" t="s">
        <v>47</v>
      </c>
      <c r="C13" t="str">
        <f t="shared" si="0"/>
        <v>Ella Kostka</v>
      </c>
      <c r="E13">
        <v>2018</v>
      </c>
      <c r="F13">
        <v>141.9</v>
      </c>
      <c r="G13" t="str">
        <f>VLOOKUP(C13,Teilnehmer!$A$1:$A$200,1,FALSE)</f>
        <v>Ella Kostka</v>
      </c>
      <c r="H13">
        <f t="shared" si="1"/>
        <v>1</v>
      </c>
      <c r="J13">
        <v>141.9</v>
      </c>
      <c r="K13" t="s">
        <v>60</v>
      </c>
    </row>
    <row r="14" spans="1:11" x14ac:dyDescent="0.3">
      <c r="A14" t="s">
        <v>246</v>
      </c>
      <c r="B14" t="s">
        <v>249</v>
      </c>
      <c r="C14" t="str">
        <f t="shared" si="0"/>
        <v>Marie-Luise Weppler</v>
      </c>
      <c r="E14">
        <v>2019</v>
      </c>
      <c r="F14">
        <v>142.30000000000001</v>
      </c>
      <c r="G14" t="str">
        <f>VLOOKUP(C14,Teilnehmer!$A$1:$A$200,1,FALSE)</f>
        <v>Marie-Luise Weppler</v>
      </c>
      <c r="H14">
        <f t="shared" si="1"/>
        <v>0</v>
      </c>
      <c r="J14">
        <v>142.30000000000001</v>
      </c>
      <c r="K14" t="s">
        <v>60</v>
      </c>
    </row>
    <row r="15" spans="1:11" x14ac:dyDescent="0.3">
      <c r="A15" t="s">
        <v>72</v>
      </c>
      <c r="B15" t="s">
        <v>73</v>
      </c>
      <c r="C15" t="str">
        <f t="shared" si="0"/>
        <v>Aron Schmelzer</v>
      </c>
      <c r="E15">
        <v>2019</v>
      </c>
      <c r="F15">
        <v>143.69999999999999</v>
      </c>
      <c r="G15" t="str">
        <f>VLOOKUP(C15,Teilnehmer!$A$1:$A$200,1,FALSE)</f>
        <v>Aron Schmelzer</v>
      </c>
      <c r="H15">
        <f t="shared" si="1"/>
        <v>1</v>
      </c>
      <c r="J15">
        <v>143.69999999999999</v>
      </c>
      <c r="K15" t="s">
        <v>60</v>
      </c>
    </row>
    <row r="16" spans="1:11" x14ac:dyDescent="0.3">
      <c r="A16" t="s">
        <v>81</v>
      </c>
      <c r="B16" t="s">
        <v>56</v>
      </c>
      <c r="C16" t="str">
        <f t="shared" si="0"/>
        <v>Aaron Wößner</v>
      </c>
      <c r="E16">
        <v>2018</v>
      </c>
      <c r="F16">
        <v>144.19999999999999</v>
      </c>
      <c r="G16" t="str">
        <f>VLOOKUP(C16,Teilnehmer!$A$1:$A$200,1,FALSE)</f>
        <v>Aaron Wößner</v>
      </c>
      <c r="H16">
        <f t="shared" si="1"/>
        <v>0</v>
      </c>
      <c r="J16">
        <v>144.19999999999999</v>
      </c>
      <c r="K16" t="s">
        <v>60</v>
      </c>
    </row>
    <row r="17" spans="1:11" x14ac:dyDescent="0.3">
      <c r="A17" t="s">
        <v>67</v>
      </c>
      <c r="B17" t="s">
        <v>68</v>
      </c>
      <c r="C17" t="str">
        <f t="shared" si="0"/>
        <v>Greta Eidmann</v>
      </c>
      <c r="E17">
        <v>2018</v>
      </c>
      <c r="F17">
        <v>144.69999999999999</v>
      </c>
      <c r="G17" t="str">
        <f>VLOOKUP(C17,Teilnehmer!$A$1:$A$200,1,FALSE)</f>
        <v>Greta Eidmann</v>
      </c>
      <c r="H17">
        <f t="shared" si="1"/>
        <v>1</v>
      </c>
      <c r="J17">
        <v>144.69999999999999</v>
      </c>
      <c r="K17" t="s">
        <v>60</v>
      </c>
    </row>
    <row r="18" spans="1:11" x14ac:dyDescent="0.3">
      <c r="A18" t="s">
        <v>70</v>
      </c>
      <c r="B18" t="s">
        <v>40</v>
      </c>
      <c r="C18" t="str">
        <f t="shared" si="0"/>
        <v>Emma Zyber</v>
      </c>
      <c r="E18">
        <v>2018</v>
      </c>
      <c r="F18">
        <v>146.9</v>
      </c>
      <c r="G18" t="str">
        <f>VLOOKUP(C18,Teilnehmer!$A$1:$A$200,1,FALSE)</f>
        <v>Emma Zyber</v>
      </c>
      <c r="H18">
        <f t="shared" si="1"/>
        <v>0</v>
      </c>
      <c r="J18">
        <v>146.9</v>
      </c>
      <c r="K18" t="s">
        <v>60</v>
      </c>
    </row>
    <row r="19" spans="1:11" x14ac:dyDescent="0.3">
      <c r="A19" t="s">
        <v>103</v>
      </c>
      <c r="B19" t="s">
        <v>52</v>
      </c>
      <c r="C19" t="str">
        <f t="shared" si="0"/>
        <v>Leonie Vogel</v>
      </c>
      <c r="E19">
        <v>2018</v>
      </c>
      <c r="F19">
        <v>148.6</v>
      </c>
      <c r="G19" t="str">
        <f>VLOOKUP(C19,Teilnehmer!$A$1:$A$200,1,FALSE)</f>
        <v>Leonie Vogel</v>
      </c>
      <c r="H19">
        <f t="shared" ref="H19:H48" si="2">MOD(ROW(),2)</f>
        <v>1</v>
      </c>
      <c r="J19">
        <v>148.6</v>
      </c>
      <c r="K19" t="s">
        <v>60</v>
      </c>
    </row>
    <row r="20" spans="1:11" x14ac:dyDescent="0.3">
      <c r="A20" t="s">
        <v>35</v>
      </c>
      <c r="B20" t="s">
        <v>112</v>
      </c>
      <c r="C20" t="str">
        <f t="shared" si="0"/>
        <v>Karolina Wahl</v>
      </c>
      <c r="E20">
        <v>2018</v>
      </c>
      <c r="F20">
        <v>149</v>
      </c>
      <c r="G20" t="str">
        <f>VLOOKUP(C20,Teilnehmer!$A$1:$A$200,1,FALSE)</f>
        <v>Karolina Wahl</v>
      </c>
      <c r="H20">
        <f t="shared" si="2"/>
        <v>0</v>
      </c>
      <c r="J20">
        <v>149</v>
      </c>
      <c r="K20" t="s">
        <v>60</v>
      </c>
    </row>
    <row r="21" spans="1:11" x14ac:dyDescent="0.3">
      <c r="A21" t="s">
        <v>96</v>
      </c>
      <c r="B21" t="s">
        <v>91</v>
      </c>
      <c r="C21" t="str">
        <f t="shared" si="0"/>
        <v>Leni Fischer</v>
      </c>
      <c r="E21">
        <v>2018</v>
      </c>
      <c r="F21">
        <v>149.5</v>
      </c>
      <c r="G21" t="str">
        <f>VLOOKUP(C21,Teilnehmer!$A$1:$A$200,1,FALSE)</f>
        <v>Leni Fischer</v>
      </c>
      <c r="H21">
        <f t="shared" si="2"/>
        <v>1</v>
      </c>
      <c r="J21">
        <v>149.5</v>
      </c>
      <c r="K21" t="s">
        <v>60</v>
      </c>
    </row>
    <row r="22" spans="1:11" x14ac:dyDescent="0.3">
      <c r="A22" t="s">
        <v>92</v>
      </c>
      <c r="B22" t="s">
        <v>93</v>
      </c>
      <c r="C22" t="str">
        <f t="shared" si="0"/>
        <v>Alana Ott</v>
      </c>
      <c r="E22">
        <v>2018</v>
      </c>
      <c r="F22">
        <v>200</v>
      </c>
      <c r="G22" t="str">
        <f>VLOOKUP(C22,Teilnehmer!$A$1:$A$200,1,FALSE)</f>
        <v>Alana Ott</v>
      </c>
      <c r="H22">
        <f t="shared" si="2"/>
        <v>0</v>
      </c>
      <c r="J22">
        <v>150</v>
      </c>
    </row>
    <row r="23" spans="1:11" x14ac:dyDescent="0.3">
      <c r="A23" t="s">
        <v>225</v>
      </c>
      <c r="B23" t="s">
        <v>91</v>
      </c>
      <c r="C23" t="str">
        <f t="shared" si="0"/>
        <v>Leni Pokoj</v>
      </c>
      <c r="E23">
        <v>2019</v>
      </c>
      <c r="F23">
        <v>150.6</v>
      </c>
      <c r="G23" t="str">
        <f>VLOOKUP(C23,Teilnehmer!$A$1:$A$200,1,FALSE)</f>
        <v>Leni Pokoj</v>
      </c>
      <c r="H23">
        <f t="shared" si="2"/>
        <v>1</v>
      </c>
      <c r="J23">
        <v>150.6</v>
      </c>
      <c r="K23" t="s">
        <v>60</v>
      </c>
    </row>
    <row r="24" spans="1:11" x14ac:dyDescent="0.3">
      <c r="A24" t="s">
        <v>29</v>
      </c>
      <c r="B24" t="s">
        <v>107</v>
      </c>
      <c r="C24" t="str">
        <f t="shared" si="0"/>
        <v>Luca Lang</v>
      </c>
      <c r="E24">
        <v>2018</v>
      </c>
      <c r="F24">
        <v>151.19999999999999</v>
      </c>
      <c r="G24" t="str">
        <f>VLOOKUP(C24,Teilnehmer!$A$1:$A$200,1,FALSE)</f>
        <v>Luca Lang</v>
      </c>
      <c r="H24">
        <f t="shared" si="2"/>
        <v>0</v>
      </c>
      <c r="J24">
        <v>151.19999999999999</v>
      </c>
      <c r="K24" t="s">
        <v>60</v>
      </c>
    </row>
    <row r="25" spans="1:11" x14ac:dyDescent="0.3">
      <c r="A25" t="s">
        <v>77</v>
      </c>
      <c r="B25" t="s">
        <v>78</v>
      </c>
      <c r="C25" t="str">
        <f t="shared" si="0"/>
        <v>Milan Kuhn</v>
      </c>
      <c r="E25">
        <v>2019</v>
      </c>
      <c r="F25">
        <v>151.5</v>
      </c>
      <c r="G25" t="str">
        <f>VLOOKUP(C25,Teilnehmer!$A$1:$A$200,1,FALSE)</f>
        <v>Milan Kuhn</v>
      </c>
      <c r="H25">
        <f t="shared" si="2"/>
        <v>1</v>
      </c>
      <c r="J25">
        <v>151.5</v>
      </c>
      <c r="K25" t="s">
        <v>60</v>
      </c>
    </row>
    <row r="26" spans="1:11" x14ac:dyDescent="0.3">
      <c r="A26" t="s">
        <v>114</v>
      </c>
      <c r="B26" t="s">
        <v>115</v>
      </c>
      <c r="C26" t="str">
        <f t="shared" si="0"/>
        <v>Elian Kern</v>
      </c>
      <c r="E26">
        <v>2019</v>
      </c>
      <c r="F26">
        <v>153.19999999999999</v>
      </c>
      <c r="G26" t="str">
        <f>VLOOKUP(C26,Teilnehmer!$A$1:$A$200,1,FALSE)</f>
        <v>Elian Kern</v>
      </c>
      <c r="H26">
        <f t="shared" si="2"/>
        <v>0</v>
      </c>
      <c r="J26">
        <v>153.19999999999999</v>
      </c>
      <c r="K26" t="s">
        <v>60</v>
      </c>
    </row>
    <row r="27" spans="1:11" x14ac:dyDescent="0.3">
      <c r="A27" t="s">
        <v>113</v>
      </c>
      <c r="B27" t="s">
        <v>46</v>
      </c>
      <c r="C27" t="str">
        <f t="shared" si="0"/>
        <v>Mila Trüber</v>
      </c>
      <c r="E27">
        <v>2018</v>
      </c>
      <c r="F27">
        <v>154.19999999999999</v>
      </c>
      <c r="G27" t="str">
        <f>VLOOKUP(C27,Teilnehmer!$A$1:$A$200,1,FALSE)</f>
        <v>Mila Trüber</v>
      </c>
      <c r="H27">
        <f t="shared" si="2"/>
        <v>1</v>
      </c>
      <c r="J27">
        <v>154.19999999999999</v>
      </c>
      <c r="K27" t="s">
        <v>60</v>
      </c>
    </row>
    <row r="28" spans="1:11" x14ac:dyDescent="0.3">
      <c r="A28" t="s">
        <v>116</v>
      </c>
      <c r="B28" t="s">
        <v>117</v>
      </c>
      <c r="C28" t="str">
        <f t="shared" si="0"/>
        <v>Kristina Mushikova</v>
      </c>
      <c r="E28">
        <v>2018</v>
      </c>
      <c r="F28">
        <v>154.4</v>
      </c>
      <c r="G28" t="str">
        <f>VLOOKUP(C28,Teilnehmer!$A$1:$A$200,1,FALSE)</f>
        <v>Kristina Mushikova</v>
      </c>
      <c r="H28">
        <f t="shared" si="2"/>
        <v>0</v>
      </c>
      <c r="J28">
        <v>154.4</v>
      </c>
      <c r="K28" t="s">
        <v>60</v>
      </c>
    </row>
    <row r="29" spans="1:11" x14ac:dyDescent="0.3">
      <c r="A29" t="s">
        <v>82</v>
      </c>
      <c r="B29" t="s">
        <v>83</v>
      </c>
      <c r="C29" t="str">
        <f t="shared" si="0"/>
        <v>Lasse Künzel</v>
      </c>
      <c r="E29">
        <v>2018</v>
      </c>
      <c r="F29">
        <v>154.80000000000001</v>
      </c>
      <c r="G29" t="str">
        <f>VLOOKUP(C29,Teilnehmer!$A$1:$A$200,1,FALSE)</f>
        <v>Lasse Künzel</v>
      </c>
      <c r="H29">
        <f t="shared" si="2"/>
        <v>1</v>
      </c>
      <c r="J29">
        <v>154.80000000000001</v>
      </c>
      <c r="K29" t="s">
        <v>60</v>
      </c>
    </row>
    <row r="30" spans="1:11" x14ac:dyDescent="0.3">
      <c r="A30" t="s">
        <v>250</v>
      </c>
      <c r="B30" t="s">
        <v>251</v>
      </c>
      <c r="C30" t="str">
        <f t="shared" si="0"/>
        <v>Milo Fey</v>
      </c>
      <c r="E30">
        <v>2018</v>
      </c>
      <c r="F30">
        <v>155.1</v>
      </c>
      <c r="G30" t="str">
        <f>VLOOKUP(C30,Teilnehmer!$A$1:$A$200,1,FALSE)</f>
        <v>Milo Fey</v>
      </c>
      <c r="H30">
        <f t="shared" si="2"/>
        <v>0</v>
      </c>
      <c r="J30">
        <v>155.1</v>
      </c>
      <c r="K30" t="s">
        <v>60</v>
      </c>
    </row>
    <row r="31" spans="1:11" x14ac:dyDescent="0.3">
      <c r="A31" t="s">
        <v>101</v>
      </c>
      <c r="B31" t="s">
        <v>30</v>
      </c>
      <c r="C31" t="str">
        <f t="shared" si="0"/>
        <v>Jonas Kortschik</v>
      </c>
      <c r="E31">
        <v>2018</v>
      </c>
      <c r="F31">
        <v>158.4</v>
      </c>
      <c r="G31" t="str">
        <f>VLOOKUP(C31,Teilnehmer!$A$1:$A$200,1,FALSE)</f>
        <v>Jonas Kortschik</v>
      </c>
      <c r="H31">
        <f t="shared" si="2"/>
        <v>1</v>
      </c>
      <c r="J31">
        <v>158.4</v>
      </c>
      <c r="K31" t="s">
        <v>60</v>
      </c>
    </row>
    <row r="32" spans="1:11" x14ac:dyDescent="0.3">
      <c r="A32" t="s">
        <v>252</v>
      </c>
      <c r="B32" t="s">
        <v>136</v>
      </c>
      <c r="C32" t="str">
        <f t="shared" si="0"/>
        <v>Levin Giese</v>
      </c>
      <c r="E32">
        <v>2019</v>
      </c>
      <c r="F32">
        <v>159.1</v>
      </c>
      <c r="G32" t="str">
        <f>VLOOKUP(C32,Teilnehmer!$A$1:$A$200,1,FALSE)</f>
        <v>Levin Giese</v>
      </c>
      <c r="H32">
        <f t="shared" si="2"/>
        <v>0</v>
      </c>
      <c r="J32">
        <v>159.1</v>
      </c>
      <c r="K32" t="s">
        <v>60</v>
      </c>
    </row>
    <row r="33" spans="1:11" x14ac:dyDescent="0.3">
      <c r="A33" t="s">
        <v>253</v>
      </c>
      <c r="B33" t="s">
        <v>199</v>
      </c>
      <c r="C33" t="str">
        <f t="shared" si="0"/>
        <v>Klara Vogt</v>
      </c>
      <c r="E33">
        <v>2019</v>
      </c>
      <c r="F33">
        <v>159.30000000000001</v>
      </c>
      <c r="G33" t="str">
        <f>VLOOKUP(C33,Teilnehmer!$A$1:$A$200,1,FALSE)</f>
        <v>Klara Vogt</v>
      </c>
      <c r="H33">
        <f t="shared" si="2"/>
        <v>1</v>
      </c>
      <c r="J33">
        <v>159.30000000000001</v>
      </c>
      <c r="K33" t="s">
        <v>60</v>
      </c>
    </row>
    <row r="34" spans="1:11" x14ac:dyDescent="0.3">
      <c r="A34" t="s">
        <v>120</v>
      </c>
      <c r="B34" t="s">
        <v>121</v>
      </c>
      <c r="C34" t="str">
        <f t="shared" si="0"/>
        <v>Raphael Thomalla</v>
      </c>
      <c r="E34">
        <v>2019</v>
      </c>
      <c r="F34">
        <v>159.5</v>
      </c>
      <c r="G34" t="str">
        <f>VLOOKUP(C34,Teilnehmer!$A$1:$A$200,1,FALSE)</f>
        <v>Raphael Thomalla</v>
      </c>
      <c r="H34">
        <f t="shared" si="2"/>
        <v>0</v>
      </c>
      <c r="J34">
        <v>159.5</v>
      </c>
      <c r="K34" t="s">
        <v>60</v>
      </c>
    </row>
    <row r="35" spans="1:11" x14ac:dyDescent="0.3">
      <c r="A35" t="s">
        <v>75</v>
      </c>
      <c r="B35" t="s">
        <v>76</v>
      </c>
      <c r="C35" t="str">
        <f t="shared" si="0"/>
        <v>Daniil Ostapenko</v>
      </c>
      <c r="E35">
        <v>2018</v>
      </c>
      <c r="F35">
        <v>160</v>
      </c>
      <c r="G35" t="str">
        <f>VLOOKUP(C35,Teilnehmer!$A$1:$A$200,1,FALSE)</f>
        <v>Daniil Ostapenko</v>
      </c>
      <c r="H35">
        <f t="shared" si="2"/>
        <v>1</v>
      </c>
      <c r="J35">
        <v>160</v>
      </c>
      <c r="K35" t="s">
        <v>60</v>
      </c>
    </row>
    <row r="36" spans="1:11" x14ac:dyDescent="0.3">
      <c r="A36" t="s">
        <v>110</v>
      </c>
      <c r="B36" t="s">
        <v>34</v>
      </c>
      <c r="C36" t="str">
        <f t="shared" si="0"/>
        <v>Mia Abeska</v>
      </c>
      <c r="E36">
        <v>2019</v>
      </c>
      <c r="F36">
        <v>161</v>
      </c>
      <c r="G36" t="str">
        <f>VLOOKUP(C36,Teilnehmer!$A$1:$A$200,1,FALSE)</f>
        <v>Mia Abeska</v>
      </c>
      <c r="H36">
        <f t="shared" si="2"/>
        <v>0</v>
      </c>
      <c r="J36">
        <v>161</v>
      </c>
      <c r="K36" t="s">
        <v>60</v>
      </c>
    </row>
    <row r="37" spans="1:11" x14ac:dyDescent="0.3">
      <c r="A37" t="s">
        <v>86</v>
      </c>
      <c r="B37" t="s">
        <v>87</v>
      </c>
      <c r="C37" t="str">
        <f t="shared" si="0"/>
        <v>Oleksander Prykota</v>
      </c>
      <c r="E37">
        <v>2018</v>
      </c>
      <c r="F37">
        <v>161.5</v>
      </c>
      <c r="G37" t="str">
        <f>VLOOKUP(C37,Teilnehmer!$A$1:$A$200,1,FALSE)</f>
        <v>Oleksander Prykota</v>
      </c>
      <c r="H37">
        <f t="shared" si="2"/>
        <v>1</v>
      </c>
      <c r="J37">
        <v>161.5</v>
      </c>
      <c r="K37" t="s">
        <v>60</v>
      </c>
    </row>
    <row r="38" spans="1:11" x14ac:dyDescent="0.3">
      <c r="A38" t="s">
        <v>254</v>
      </c>
      <c r="B38" t="s">
        <v>255</v>
      </c>
      <c r="C38" t="str">
        <f t="shared" si="0"/>
        <v>Anton Schumann</v>
      </c>
      <c r="E38">
        <v>2019</v>
      </c>
      <c r="F38">
        <v>162.30000000000001</v>
      </c>
      <c r="G38" t="str">
        <f>VLOOKUP(C38,Teilnehmer!$A$1:$A$200,1,FALSE)</f>
        <v>Anton Schumann</v>
      </c>
      <c r="H38">
        <f t="shared" si="2"/>
        <v>0</v>
      </c>
      <c r="J38">
        <v>162.30000000000001</v>
      </c>
      <c r="K38" t="s">
        <v>60</v>
      </c>
    </row>
    <row r="39" spans="1:11" x14ac:dyDescent="0.3">
      <c r="A39" t="s">
        <v>106</v>
      </c>
      <c r="B39" t="s">
        <v>140</v>
      </c>
      <c r="C39" t="str">
        <f t="shared" si="0"/>
        <v>Hyab Kidane Tesfamichael</v>
      </c>
      <c r="E39">
        <v>2019</v>
      </c>
      <c r="F39">
        <v>164.7</v>
      </c>
      <c r="G39" t="str">
        <f>VLOOKUP(C39,Teilnehmer!$A$1:$A$200,1,FALSE)</f>
        <v>Hyab Kidane Tesfamichael</v>
      </c>
      <c r="H39">
        <f t="shared" si="2"/>
        <v>1</v>
      </c>
      <c r="J39">
        <v>164.7</v>
      </c>
      <c r="K39" t="s">
        <v>60</v>
      </c>
    </row>
    <row r="40" spans="1:11" x14ac:dyDescent="0.3">
      <c r="A40" t="s">
        <v>256</v>
      </c>
      <c r="B40" t="s">
        <v>124</v>
      </c>
      <c r="C40" t="str">
        <f t="shared" si="0"/>
        <v>Tom Reinhardt</v>
      </c>
      <c r="E40">
        <v>2019</v>
      </c>
      <c r="F40">
        <v>165.3</v>
      </c>
      <c r="G40" t="str">
        <f>VLOOKUP(C40,Teilnehmer!$A$1:$A$200,1,FALSE)</f>
        <v>Tom Reinhardt</v>
      </c>
      <c r="H40">
        <f t="shared" si="2"/>
        <v>0</v>
      </c>
      <c r="J40">
        <v>165.3</v>
      </c>
      <c r="K40" t="s">
        <v>60</v>
      </c>
    </row>
    <row r="41" spans="1:11" x14ac:dyDescent="0.3">
      <c r="A41" t="s">
        <v>123</v>
      </c>
      <c r="B41" t="s">
        <v>124</v>
      </c>
      <c r="C41" t="str">
        <f t="shared" si="0"/>
        <v>Tom Ruhl</v>
      </c>
      <c r="E41">
        <v>2018</v>
      </c>
      <c r="F41">
        <v>165.6</v>
      </c>
      <c r="G41" t="str">
        <f>VLOOKUP(C41,Teilnehmer!$A$1:$A$200,1,FALSE)</f>
        <v>Tom Ruhl</v>
      </c>
      <c r="H41">
        <f t="shared" si="2"/>
        <v>1</v>
      </c>
      <c r="J41">
        <v>165.6</v>
      </c>
      <c r="K41" t="s">
        <v>60</v>
      </c>
    </row>
    <row r="42" spans="1:11" x14ac:dyDescent="0.3">
      <c r="A42" t="s">
        <v>122</v>
      </c>
      <c r="B42" t="s">
        <v>107</v>
      </c>
      <c r="C42" t="str">
        <f t="shared" si="0"/>
        <v>Luca Thaler</v>
      </c>
      <c r="E42">
        <v>2019</v>
      </c>
      <c r="F42">
        <v>166.3</v>
      </c>
      <c r="G42" t="str">
        <f>VLOOKUP(C42,Teilnehmer!$A$1:$A$200,1,FALSE)</f>
        <v>Luca Thaler</v>
      </c>
      <c r="H42">
        <f t="shared" si="2"/>
        <v>0</v>
      </c>
      <c r="J42">
        <v>166.3</v>
      </c>
      <c r="K42" t="s">
        <v>60</v>
      </c>
    </row>
    <row r="43" spans="1:11" x14ac:dyDescent="0.3">
      <c r="A43" t="s">
        <v>129</v>
      </c>
      <c r="B43" t="s">
        <v>130</v>
      </c>
      <c r="C43" t="str">
        <f t="shared" si="0"/>
        <v>Karla Beyer</v>
      </c>
      <c r="E43">
        <v>2019</v>
      </c>
      <c r="F43">
        <v>167.4</v>
      </c>
      <c r="G43" t="str">
        <f>VLOOKUP(C43,Teilnehmer!$A$1:$A$200,1,FALSE)</f>
        <v>Karla Beyer</v>
      </c>
      <c r="H43">
        <f t="shared" si="2"/>
        <v>1</v>
      </c>
      <c r="J43">
        <v>167.4</v>
      </c>
      <c r="K43" t="s">
        <v>60</v>
      </c>
    </row>
    <row r="44" spans="1:11" x14ac:dyDescent="0.3">
      <c r="A44" t="s">
        <v>77</v>
      </c>
      <c r="B44" t="s">
        <v>127</v>
      </c>
      <c r="C44" t="str">
        <f t="shared" si="0"/>
        <v>Matteo Kuhn</v>
      </c>
      <c r="E44">
        <v>2019</v>
      </c>
      <c r="F44">
        <v>169.2</v>
      </c>
      <c r="G44" t="str">
        <f>VLOOKUP(C44,Teilnehmer!$A$1:$A$200,1,FALSE)</f>
        <v>Matteo Kuhn</v>
      </c>
      <c r="H44">
        <f t="shared" si="2"/>
        <v>0</v>
      </c>
      <c r="J44">
        <v>169.2</v>
      </c>
      <c r="K44" t="s">
        <v>60</v>
      </c>
    </row>
    <row r="45" spans="1:11" x14ac:dyDescent="0.3">
      <c r="A45" t="s">
        <v>257</v>
      </c>
      <c r="B45" t="s">
        <v>258</v>
      </c>
      <c r="C45" t="str">
        <f t="shared" si="0"/>
        <v>Kiano Keilhauer</v>
      </c>
      <c r="E45">
        <v>2019</v>
      </c>
      <c r="F45">
        <v>169.8</v>
      </c>
      <c r="G45" t="str">
        <f>VLOOKUP(C45,Teilnehmer!$A$1:$A$200,1,FALSE)</f>
        <v>Kiano Keilhauer</v>
      </c>
      <c r="H45">
        <f t="shared" si="2"/>
        <v>1</v>
      </c>
      <c r="J45">
        <v>169.8</v>
      </c>
      <c r="K45" t="s">
        <v>60</v>
      </c>
    </row>
    <row r="46" spans="1:11" x14ac:dyDescent="0.3">
      <c r="A46" t="s">
        <v>137</v>
      </c>
      <c r="B46" t="s">
        <v>138</v>
      </c>
      <c r="C46" t="str">
        <f t="shared" si="0"/>
        <v>Jendrik Fatum</v>
      </c>
      <c r="E46">
        <v>2019</v>
      </c>
      <c r="F46">
        <v>181.8</v>
      </c>
      <c r="G46" t="str">
        <f>VLOOKUP(C46,Teilnehmer!$A$1:$A$200,1,FALSE)</f>
        <v>Jendrik Fatum</v>
      </c>
      <c r="H46">
        <f t="shared" si="2"/>
        <v>0</v>
      </c>
      <c r="J46">
        <v>181.8</v>
      </c>
      <c r="K46" t="s">
        <v>60</v>
      </c>
    </row>
    <row r="47" spans="1:11" x14ac:dyDescent="0.3">
      <c r="A47" t="s">
        <v>204</v>
      </c>
      <c r="B47" t="s">
        <v>205</v>
      </c>
      <c r="C47" t="str">
        <f t="shared" si="0"/>
        <v>Ben Dukart</v>
      </c>
      <c r="E47">
        <v>2019</v>
      </c>
      <c r="F47">
        <v>196.5</v>
      </c>
      <c r="G47" t="str">
        <f>VLOOKUP(C47,Teilnehmer!$A$1:$A$200,1,FALSE)</f>
        <v>Ben Dukart</v>
      </c>
      <c r="H47">
        <f t="shared" si="2"/>
        <v>1</v>
      </c>
      <c r="J47">
        <v>196.5</v>
      </c>
      <c r="K47" t="s">
        <v>60</v>
      </c>
    </row>
    <row r="48" spans="1:11" x14ac:dyDescent="0.3">
      <c r="G48">
        <f>VLOOKUP(C48,Teilnehmer!$A$1:$A$200,1,FALSE)</f>
        <v>0</v>
      </c>
      <c r="H48">
        <f t="shared" si="2"/>
        <v>0</v>
      </c>
    </row>
  </sheetData>
  <autoFilter ref="A1:H48" xr:uid="{00000000-0001-0000-0900-000000000000}"/>
  <sortState xmlns:xlrd2="http://schemas.microsoft.com/office/spreadsheetml/2017/richdata2" ref="A2:K18">
    <sortCondition ref="E2:E18"/>
    <sortCondition ref="D2:D18"/>
  </sortState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48"/>
  <sheetViews>
    <sheetView workbookViewId="0">
      <selection activeCell="F39" sqref="F39:F48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11</v>
      </c>
      <c r="B1" t="s">
        <v>245</v>
      </c>
      <c r="C1" t="str">
        <f t="shared" ref="C1:C48" si="0">B1&amp;" "&amp;A1</f>
        <v>TU8_Niederaula Drehwurf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8" x14ac:dyDescent="0.3">
      <c r="A2" t="s">
        <v>48</v>
      </c>
      <c r="B2" t="s">
        <v>247</v>
      </c>
      <c r="C2" t="str">
        <f t="shared" si="0"/>
        <v>Ole Weiland</v>
      </c>
      <c r="F2">
        <v>41</v>
      </c>
      <c r="G2" t="str">
        <f>VLOOKUP(C2,Teilnehmer!$A$1:$A$200,1,FALSE)</f>
        <v>Ole Weiland</v>
      </c>
      <c r="H2">
        <f t="shared" ref="H2:H33" si="1">MOD(ROW(),2)</f>
        <v>0</v>
      </c>
    </row>
    <row r="3" spans="1:8" x14ac:dyDescent="0.3">
      <c r="A3" t="s">
        <v>81</v>
      </c>
      <c r="B3" t="s">
        <v>56</v>
      </c>
      <c r="C3" t="str">
        <f t="shared" si="0"/>
        <v>Aaron Wößner</v>
      </c>
      <c r="F3">
        <v>40</v>
      </c>
      <c r="G3" t="str">
        <f>VLOOKUP(C3,Teilnehmer!$A$1:$A$200,1,FALSE)</f>
        <v>Aaron Wößner</v>
      </c>
      <c r="H3">
        <f t="shared" si="1"/>
        <v>1</v>
      </c>
    </row>
    <row r="4" spans="1:8" x14ac:dyDescent="0.3">
      <c r="A4" t="s">
        <v>72</v>
      </c>
      <c r="B4" t="s">
        <v>73</v>
      </c>
      <c r="C4" t="str">
        <f t="shared" si="0"/>
        <v>Aron Schmelzer</v>
      </c>
      <c r="F4">
        <v>40</v>
      </c>
      <c r="G4" t="str">
        <f>VLOOKUP(C4,Teilnehmer!$A$1:$A$200,1,FALSE)</f>
        <v>Aron Schmelzer</v>
      </c>
      <c r="H4">
        <f t="shared" si="1"/>
        <v>0</v>
      </c>
    </row>
    <row r="5" spans="1:8" x14ac:dyDescent="0.3">
      <c r="A5" t="s">
        <v>75</v>
      </c>
      <c r="B5" t="s">
        <v>76</v>
      </c>
      <c r="C5" t="str">
        <f t="shared" si="0"/>
        <v>Daniil Ostapenko</v>
      </c>
      <c r="F5">
        <v>36</v>
      </c>
      <c r="G5" t="str">
        <f>VLOOKUP(C5,Teilnehmer!$A$1:$A$200,1,FALSE)</f>
        <v>Daniil Ostapenko</v>
      </c>
      <c r="H5">
        <f t="shared" si="1"/>
        <v>1</v>
      </c>
    </row>
    <row r="6" spans="1:8" x14ac:dyDescent="0.3">
      <c r="A6" t="s">
        <v>86</v>
      </c>
      <c r="B6" t="s">
        <v>87</v>
      </c>
      <c r="C6" t="str">
        <f t="shared" si="0"/>
        <v>Oleksander Prykota</v>
      </c>
      <c r="F6">
        <v>36</v>
      </c>
      <c r="G6" t="str">
        <f>VLOOKUP(C6,Teilnehmer!$A$1:$A$200,1,FALSE)</f>
        <v>Oleksander Prykota</v>
      </c>
      <c r="H6">
        <f t="shared" si="1"/>
        <v>0</v>
      </c>
    </row>
    <row r="7" spans="1:8" x14ac:dyDescent="0.3">
      <c r="A7" t="s">
        <v>254</v>
      </c>
      <c r="B7" t="s">
        <v>255</v>
      </c>
      <c r="C7" t="str">
        <f t="shared" si="0"/>
        <v>Anton Schumann</v>
      </c>
      <c r="F7">
        <v>35</v>
      </c>
      <c r="G7" t="str">
        <f>VLOOKUP(C7,Teilnehmer!$A$1:$A$200,1,FALSE)</f>
        <v>Anton Schumann</v>
      </c>
      <c r="H7">
        <f t="shared" si="1"/>
        <v>1</v>
      </c>
    </row>
    <row r="8" spans="1:8" x14ac:dyDescent="0.3">
      <c r="A8" t="s">
        <v>64</v>
      </c>
      <c r="B8" t="s">
        <v>65</v>
      </c>
      <c r="C8" t="str">
        <f t="shared" si="0"/>
        <v>Lennard Blum</v>
      </c>
      <c r="F8">
        <v>34</v>
      </c>
      <c r="G8" t="str">
        <f>VLOOKUP(C8,Teilnehmer!$A$1:$A$200,1,FALSE)</f>
        <v>Lennard Blum</v>
      </c>
      <c r="H8">
        <f t="shared" si="1"/>
        <v>0</v>
      </c>
    </row>
    <row r="9" spans="1:8" x14ac:dyDescent="0.3">
      <c r="A9" t="s">
        <v>250</v>
      </c>
      <c r="B9" t="s">
        <v>251</v>
      </c>
      <c r="C9" t="str">
        <f t="shared" si="0"/>
        <v>Milo Fey</v>
      </c>
      <c r="F9">
        <v>33</v>
      </c>
      <c r="G9" t="str">
        <f>VLOOKUP(C9,Teilnehmer!$A$1:$A$200,1,FALSE)</f>
        <v>Milo Fey</v>
      </c>
      <c r="H9">
        <f t="shared" si="1"/>
        <v>1</v>
      </c>
    </row>
    <row r="10" spans="1:8" x14ac:dyDescent="0.3">
      <c r="A10" t="s">
        <v>67</v>
      </c>
      <c r="B10" t="s">
        <v>68</v>
      </c>
      <c r="C10" t="str">
        <f t="shared" si="0"/>
        <v>Greta Eidmann</v>
      </c>
      <c r="F10">
        <v>33</v>
      </c>
      <c r="G10" t="str">
        <f>VLOOKUP(C10,Teilnehmer!$A$1:$A$200,1,FALSE)</f>
        <v>Greta Eidmann</v>
      </c>
      <c r="H10">
        <f t="shared" si="1"/>
        <v>0</v>
      </c>
    </row>
    <row r="11" spans="1:8" x14ac:dyDescent="0.3">
      <c r="A11" t="s">
        <v>70</v>
      </c>
      <c r="B11" t="s">
        <v>40</v>
      </c>
      <c r="C11" t="str">
        <f t="shared" si="0"/>
        <v>Emma Zyber</v>
      </c>
      <c r="F11">
        <v>32</v>
      </c>
      <c r="G11" t="str">
        <f>VLOOKUP(C11,Teilnehmer!$A$1:$A$200,1,FALSE)</f>
        <v>Emma Zyber</v>
      </c>
      <c r="H11">
        <f t="shared" si="1"/>
        <v>1</v>
      </c>
    </row>
    <row r="12" spans="1:8" x14ac:dyDescent="0.3">
      <c r="A12" t="s">
        <v>101</v>
      </c>
      <c r="B12" t="s">
        <v>30</v>
      </c>
      <c r="C12" t="str">
        <f t="shared" si="0"/>
        <v>Jonas Kortschik</v>
      </c>
      <c r="F12">
        <v>31</v>
      </c>
      <c r="G12" t="str">
        <f>VLOOKUP(C12,Teilnehmer!$A$1:$A$200,1,FALSE)</f>
        <v>Jonas Kortschik</v>
      </c>
      <c r="H12">
        <f t="shared" si="1"/>
        <v>0</v>
      </c>
    </row>
    <row r="13" spans="1:8" x14ac:dyDescent="0.3">
      <c r="A13" t="s">
        <v>248</v>
      </c>
      <c r="B13" t="s">
        <v>211</v>
      </c>
      <c r="C13" t="str">
        <f t="shared" si="0"/>
        <v>Theo Bugge</v>
      </c>
      <c r="F13">
        <v>30</v>
      </c>
      <c r="G13" t="str">
        <f>VLOOKUP(C13,Teilnehmer!$A$1:$A$200,1,FALSE)</f>
        <v>Theo Bugge</v>
      </c>
      <c r="H13">
        <f t="shared" si="1"/>
        <v>1</v>
      </c>
    </row>
    <row r="14" spans="1:8" x14ac:dyDescent="0.3">
      <c r="A14" t="s">
        <v>113</v>
      </c>
      <c r="B14" t="s">
        <v>46</v>
      </c>
      <c r="C14" t="str">
        <f t="shared" si="0"/>
        <v>Mila Trüber</v>
      </c>
      <c r="F14">
        <v>30</v>
      </c>
      <c r="G14" t="str">
        <f>VLOOKUP(C14,Teilnehmer!$A$1:$A$200,1,FALSE)</f>
        <v>Mila Trüber</v>
      </c>
      <c r="H14">
        <f t="shared" si="1"/>
        <v>0</v>
      </c>
    </row>
    <row r="15" spans="1:8" x14ac:dyDescent="0.3">
      <c r="A15" t="s">
        <v>252</v>
      </c>
      <c r="B15" t="s">
        <v>136</v>
      </c>
      <c r="C15" t="str">
        <f t="shared" si="0"/>
        <v>Levin Giese</v>
      </c>
      <c r="F15">
        <v>29</v>
      </c>
      <c r="G15" t="str">
        <f>VLOOKUP(C15,Teilnehmer!$A$1:$A$200,1,FALSE)</f>
        <v>Levin Giese</v>
      </c>
      <c r="H15">
        <f t="shared" si="1"/>
        <v>1</v>
      </c>
    </row>
    <row r="16" spans="1:8" x14ac:dyDescent="0.3">
      <c r="A16" t="s">
        <v>37</v>
      </c>
      <c r="B16" t="s">
        <v>62</v>
      </c>
      <c r="C16" t="str">
        <f t="shared" si="0"/>
        <v>Max Dostal</v>
      </c>
      <c r="F16">
        <v>28</v>
      </c>
      <c r="G16" t="str">
        <f>VLOOKUP(C16,Teilnehmer!$A$1:$A$200,1,FALSE)</f>
        <v>Max Dostal</v>
      </c>
      <c r="H16">
        <f t="shared" si="1"/>
        <v>0</v>
      </c>
    </row>
    <row r="17" spans="1:8" x14ac:dyDescent="0.3">
      <c r="A17" t="s">
        <v>229</v>
      </c>
      <c r="B17" t="s">
        <v>230</v>
      </c>
      <c r="C17" t="str">
        <f t="shared" si="0"/>
        <v>Lieselotte Nauer</v>
      </c>
      <c r="F17">
        <v>28</v>
      </c>
      <c r="G17" t="str">
        <f>VLOOKUP(C17,Teilnehmer!$A$1:$A$200,1,FALSE)</f>
        <v>Lieselotte Nauer</v>
      </c>
      <c r="H17">
        <f t="shared" si="1"/>
        <v>1</v>
      </c>
    </row>
    <row r="18" spans="1:8" x14ac:dyDescent="0.3">
      <c r="A18" t="s">
        <v>246</v>
      </c>
      <c r="B18" t="s">
        <v>47</v>
      </c>
      <c r="C18" t="str">
        <f t="shared" si="0"/>
        <v>Ella Weppler</v>
      </c>
      <c r="F18">
        <v>28</v>
      </c>
      <c r="G18" t="str">
        <f>VLOOKUP(C18,Teilnehmer!$A$1:$A$200,1,FALSE)</f>
        <v>Ella Weppler</v>
      </c>
      <c r="H18">
        <f t="shared" si="1"/>
        <v>0</v>
      </c>
    </row>
    <row r="19" spans="1:8" x14ac:dyDescent="0.3">
      <c r="A19" t="s">
        <v>94</v>
      </c>
      <c r="B19" t="s">
        <v>95</v>
      </c>
      <c r="C19" t="str">
        <f t="shared" si="0"/>
        <v>Lana Braun</v>
      </c>
      <c r="F19">
        <v>27</v>
      </c>
      <c r="G19" t="str">
        <f>VLOOKUP(C19,Teilnehmer!$A$1:$A$200,1,FALSE)</f>
        <v>Lana Braun</v>
      </c>
      <c r="H19">
        <f t="shared" si="1"/>
        <v>1</v>
      </c>
    </row>
    <row r="20" spans="1:8" x14ac:dyDescent="0.3">
      <c r="A20" t="s">
        <v>77</v>
      </c>
      <c r="B20" t="s">
        <v>78</v>
      </c>
      <c r="C20" t="str">
        <f t="shared" si="0"/>
        <v>Milan Kuhn</v>
      </c>
      <c r="F20">
        <v>27</v>
      </c>
      <c r="G20" t="str">
        <f>VLOOKUP(C20,Teilnehmer!$A$1:$A$200,1,FALSE)</f>
        <v>Milan Kuhn</v>
      </c>
      <c r="H20">
        <f t="shared" si="1"/>
        <v>0</v>
      </c>
    </row>
    <row r="21" spans="1:8" x14ac:dyDescent="0.3">
      <c r="A21" t="s">
        <v>122</v>
      </c>
      <c r="B21" t="s">
        <v>107</v>
      </c>
      <c r="C21" t="str">
        <f t="shared" si="0"/>
        <v>Luca Thaler</v>
      </c>
      <c r="F21">
        <v>26</v>
      </c>
      <c r="G21" t="str">
        <f>VLOOKUP(C21,Teilnehmer!$A$1:$A$200,1,FALSE)</f>
        <v>Luca Thaler</v>
      </c>
      <c r="H21">
        <f t="shared" si="1"/>
        <v>1</v>
      </c>
    </row>
    <row r="22" spans="1:8" x14ac:dyDescent="0.3">
      <c r="A22" t="s">
        <v>82</v>
      </c>
      <c r="B22" t="s">
        <v>83</v>
      </c>
      <c r="C22" t="str">
        <f t="shared" si="0"/>
        <v>Lasse Künzel</v>
      </c>
      <c r="F22">
        <v>25</v>
      </c>
      <c r="G22" t="str">
        <f>VLOOKUP(C22,Teilnehmer!$A$1:$A$200,1,FALSE)</f>
        <v>Lasse Künzel</v>
      </c>
      <c r="H22">
        <f t="shared" si="1"/>
        <v>0</v>
      </c>
    </row>
    <row r="23" spans="1:8" x14ac:dyDescent="0.3">
      <c r="A23" t="s">
        <v>120</v>
      </c>
      <c r="B23" t="s">
        <v>121</v>
      </c>
      <c r="C23" t="str">
        <f t="shared" si="0"/>
        <v>Raphael Thomalla</v>
      </c>
      <c r="F23">
        <v>25</v>
      </c>
      <c r="G23" t="str">
        <f>VLOOKUP(C23,Teilnehmer!$A$1:$A$200,1,FALSE)</f>
        <v>Raphael Thomalla</v>
      </c>
      <c r="H23">
        <f t="shared" si="1"/>
        <v>1</v>
      </c>
    </row>
    <row r="24" spans="1:8" x14ac:dyDescent="0.3">
      <c r="A24" t="s">
        <v>39</v>
      </c>
      <c r="B24" t="s">
        <v>69</v>
      </c>
      <c r="C24" t="str">
        <f t="shared" si="0"/>
        <v>Sofia Strom</v>
      </c>
      <c r="F24">
        <v>24</v>
      </c>
      <c r="G24" t="str">
        <f>VLOOKUP(C24,Teilnehmer!$A$1:$A$200,1,FALSE)</f>
        <v>Sofia Strom</v>
      </c>
      <c r="H24">
        <f t="shared" si="1"/>
        <v>0</v>
      </c>
    </row>
    <row r="25" spans="1:8" x14ac:dyDescent="0.3">
      <c r="A25" t="s">
        <v>29</v>
      </c>
      <c r="B25" t="s">
        <v>107</v>
      </c>
      <c r="C25" t="str">
        <f t="shared" si="0"/>
        <v>Luca Lang</v>
      </c>
      <c r="F25">
        <v>23</v>
      </c>
      <c r="G25" t="str">
        <f>VLOOKUP(C25,Teilnehmer!$A$1:$A$200,1,FALSE)</f>
        <v>Luca Lang</v>
      </c>
      <c r="H25">
        <f t="shared" si="1"/>
        <v>1</v>
      </c>
    </row>
    <row r="26" spans="1:8" x14ac:dyDescent="0.3">
      <c r="A26" t="s">
        <v>137</v>
      </c>
      <c r="B26" t="s">
        <v>138</v>
      </c>
      <c r="C26" t="str">
        <f t="shared" si="0"/>
        <v>Jendrik Fatum</v>
      </c>
      <c r="F26">
        <v>23</v>
      </c>
      <c r="G26" t="str">
        <f>VLOOKUP(C26,Teilnehmer!$A$1:$A$200,1,FALSE)</f>
        <v>Jendrik Fatum</v>
      </c>
      <c r="H26">
        <f t="shared" si="1"/>
        <v>0</v>
      </c>
    </row>
    <row r="27" spans="1:8" x14ac:dyDescent="0.3">
      <c r="A27" t="s">
        <v>116</v>
      </c>
      <c r="B27" t="s">
        <v>117</v>
      </c>
      <c r="C27" t="str">
        <f t="shared" si="0"/>
        <v>Kristina Mushikova</v>
      </c>
      <c r="F27">
        <v>23</v>
      </c>
      <c r="G27" t="str">
        <f>VLOOKUP(C27,Teilnehmer!$A$1:$A$200,1,FALSE)</f>
        <v>Kristina Mushikova</v>
      </c>
      <c r="H27">
        <f t="shared" si="1"/>
        <v>1</v>
      </c>
    </row>
    <row r="28" spans="1:8" x14ac:dyDescent="0.3">
      <c r="A28" t="s">
        <v>92</v>
      </c>
      <c r="B28" t="s">
        <v>93</v>
      </c>
      <c r="C28" t="str">
        <f t="shared" si="0"/>
        <v>Alana Ott</v>
      </c>
      <c r="F28">
        <v>22</v>
      </c>
      <c r="G28" t="str">
        <f>VLOOKUP(C28,Teilnehmer!$A$1:$A$200,1,FALSE)</f>
        <v>Alana Ott</v>
      </c>
      <c r="H28">
        <f t="shared" si="1"/>
        <v>0</v>
      </c>
    </row>
    <row r="29" spans="1:8" x14ac:dyDescent="0.3">
      <c r="A29" t="s">
        <v>114</v>
      </c>
      <c r="B29" t="s">
        <v>115</v>
      </c>
      <c r="C29" t="str">
        <f t="shared" si="0"/>
        <v>Elian Kern</v>
      </c>
      <c r="F29">
        <v>22</v>
      </c>
      <c r="G29" t="str">
        <f>VLOOKUP(C29,Teilnehmer!$A$1:$A$200,1,FALSE)</f>
        <v>Elian Kern</v>
      </c>
      <c r="H29">
        <f t="shared" si="1"/>
        <v>1</v>
      </c>
    </row>
    <row r="30" spans="1:8" x14ac:dyDescent="0.3">
      <c r="A30" t="s">
        <v>96</v>
      </c>
      <c r="B30" t="s">
        <v>91</v>
      </c>
      <c r="C30" t="str">
        <f t="shared" si="0"/>
        <v>Leni Fischer</v>
      </c>
      <c r="F30">
        <v>22</v>
      </c>
      <c r="G30" t="str">
        <f>VLOOKUP(C30,Teilnehmer!$A$1:$A$200,1,FALSE)</f>
        <v>Leni Fischer</v>
      </c>
      <c r="H30">
        <f t="shared" si="1"/>
        <v>0</v>
      </c>
    </row>
    <row r="31" spans="1:8" x14ac:dyDescent="0.3">
      <c r="A31" t="s">
        <v>35</v>
      </c>
      <c r="B31" t="s">
        <v>226</v>
      </c>
      <c r="C31" t="str">
        <f t="shared" si="0"/>
        <v>Maximilian Wahl</v>
      </c>
      <c r="F31">
        <v>21</v>
      </c>
      <c r="G31" t="str">
        <f>VLOOKUP(C31,Teilnehmer!$A$1:$A$200,1,FALSE)</f>
        <v>Maximilian Wahl</v>
      </c>
      <c r="H31">
        <f t="shared" si="1"/>
        <v>1</v>
      </c>
    </row>
    <row r="32" spans="1:8" x14ac:dyDescent="0.3">
      <c r="A32" t="s">
        <v>77</v>
      </c>
      <c r="B32" t="s">
        <v>127</v>
      </c>
      <c r="C32" t="str">
        <f t="shared" si="0"/>
        <v>Matteo Kuhn</v>
      </c>
      <c r="F32">
        <v>21</v>
      </c>
      <c r="G32" t="str">
        <f>VLOOKUP(C32,Teilnehmer!$A$1:$A$200,1,FALSE)</f>
        <v>Matteo Kuhn</v>
      </c>
      <c r="H32">
        <f t="shared" si="1"/>
        <v>0</v>
      </c>
    </row>
    <row r="33" spans="1:8" x14ac:dyDescent="0.3">
      <c r="A33" t="s">
        <v>106</v>
      </c>
      <c r="B33" t="s">
        <v>140</v>
      </c>
      <c r="C33" t="str">
        <f t="shared" si="0"/>
        <v>Hyab Kidane Tesfamichael</v>
      </c>
      <c r="F33">
        <v>21</v>
      </c>
      <c r="G33" t="str">
        <f>VLOOKUP(C33,Teilnehmer!$A$1:$A$200,1,FALSE)</f>
        <v>Hyab Kidane Tesfamichael</v>
      </c>
      <c r="H33">
        <f t="shared" si="1"/>
        <v>1</v>
      </c>
    </row>
    <row r="34" spans="1:8" x14ac:dyDescent="0.3">
      <c r="A34" t="s">
        <v>225</v>
      </c>
      <c r="B34" t="s">
        <v>91</v>
      </c>
      <c r="C34" t="str">
        <f t="shared" si="0"/>
        <v>Leni Pokoj</v>
      </c>
      <c r="F34">
        <v>20</v>
      </c>
      <c r="G34" t="str">
        <f>VLOOKUP(C34,Teilnehmer!$A$1:$A$200,1,FALSE)</f>
        <v>Leni Pokoj</v>
      </c>
      <c r="H34">
        <f t="shared" ref="H34:H48" si="2">MOD(ROW(),2)</f>
        <v>0</v>
      </c>
    </row>
    <row r="35" spans="1:8" x14ac:dyDescent="0.3">
      <c r="A35" t="s">
        <v>90</v>
      </c>
      <c r="B35" t="s">
        <v>91</v>
      </c>
      <c r="C35" t="str">
        <f t="shared" si="0"/>
        <v>Leni Steudter</v>
      </c>
      <c r="F35">
        <v>19</v>
      </c>
      <c r="G35" t="str">
        <f>VLOOKUP(C35,Teilnehmer!$A$1:$A$200,1,FALSE)</f>
        <v>Leni Steudter</v>
      </c>
      <c r="H35">
        <f t="shared" si="2"/>
        <v>1</v>
      </c>
    </row>
    <row r="36" spans="1:8" x14ac:dyDescent="0.3">
      <c r="A36" t="s">
        <v>66</v>
      </c>
      <c r="B36" t="s">
        <v>47</v>
      </c>
      <c r="C36" t="str">
        <f t="shared" si="0"/>
        <v>Ella Kostka</v>
      </c>
      <c r="F36">
        <v>19</v>
      </c>
      <c r="G36" t="str">
        <f>VLOOKUP(C36,Teilnehmer!$A$1:$A$200,1,FALSE)</f>
        <v>Ella Kostka</v>
      </c>
      <c r="H36">
        <f t="shared" si="2"/>
        <v>0</v>
      </c>
    </row>
    <row r="37" spans="1:8" x14ac:dyDescent="0.3">
      <c r="A37" t="s">
        <v>256</v>
      </c>
      <c r="B37" t="s">
        <v>124</v>
      </c>
      <c r="C37" t="str">
        <f t="shared" si="0"/>
        <v>Tom Reinhardt</v>
      </c>
      <c r="F37">
        <v>18</v>
      </c>
      <c r="G37" t="str">
        <f>VLOOKUP(C37,Teilnehmer!$A$1:$A$200,1,FALSE)</f>
        <v>Tom Reinhardt</v>
      </c>
      <c r="H37">
        <f t="shared" si="2"/>
        <v>1</v>
      </c>
    </row>
    <row r="38" spans="1:8" x14ac:dyDescent="0.3">
      <c r="A38" t="s">
        <v>103</v>
      </c>
      <c r="B38" t="s">
        <v>52</v>
      </c>
      <c r="C38" t="str">
        <f t="shared" si="0"/>
        <v>Leonie Vogel</v>
      </c>
      <c r="F38">
        <v>18</v>
      </c>
      <c r="G38" t="str">
        <f>VLOOKUP(C38,Teilnehmer!$A$1:$A$200,1,FALSE)</f>
        <v>Leonie Vogel</v>
      </c>
      <c r="H38">
        <f t="shared" si="2"/>
        <v>0</v>
      </c>
    </row>
    <row r="39" spans="1:8" x14ac:dyDescent="0.3">
      <c r="A39" t="s">
        <v>253</v>
      </c>
      <c r="B39" t="s">
        <v>199</v>
      </c>
      <c r="C39" t="str">
        <f t="shared" si="0"/>
        <v>Klara Vogt</v>
      </c>
      <c r="F39">
        <v>18</v>
      </c>
      <c r="G39" t="str">
        <f>VLOOKUP(C39,Teilnehmer!$A$1:$A$200,1,FALSE)</f>
        <v>Klara Vogt</v>
      </c>
      <c r="H39">
        <f t="shared" si="2"/>
        <v>1</v>
      </c>
    </row>
    <row r="40" spans="1:8" x14ac:dyDescent="0.3">
      <c r="A40" t="s">
        <v>246</v>
      </c>
      <c r="B40" t="s">
        <v>249</v>
      </c>
      <c r="C40" t="str">
        <f t="shared" si="0"/>
        <v>Marie-Luise Weppler</v>
      </c>
      <c r="F40">
        <v>17</v>
      </c>
      <c r="G40" t="str">
        <f>VLOOKUP(C40,Teilnehmer!$A$1:$A$200,1,FALSE)</f>
        <v>Marie-Luise Weppler</v>
      </c>
      <c r="H40">
        <f t="shared" si="2"/>
        <v>0</v>
      </c>
    </row>
    <row r="41" spans="1:8" x14ac:dyDescent="0.3">
      <c r="A41" t="s">
        <v>257</v>
      </c>
      <c r="B41" t="s">
        <v>258</v>
      </c>
      <c r="C41" t="str">
        <f t="shared" si="0"/>
        <v>Kiano Keilhauer</v>
      </c>
      <c r="F41">
        <v>16</v>
      </c>
      <c r="G41" t="str">
        <f>VLOOKUP(C41,Teilnehmer!$A$1:$A$200,1,FALSE)</f>
        <v>Kiano Keilhauer</v>
      </c>
      <c r="H41">
        <f t="shared" si="2"/>
        <v>1</v>
      </c>
    </row>
    <row r="42" spans="1:8" x14ac:dyDescent="0.3">
      <c r="A42" t="s">
        <v>204</v>
      </c>
      <c r="B42" t="s">
        <v>205</v>
      </c>
      <c r="C42" t="str">
        <f t="shared" si="0"/>
        <v>Ben Dukart</v>
      </c>
      <c r="F42">
        <v>16</v>
      </c>
      <c r="G42" t="str">
        <f>VLOOKUP(C42,Teilnehmer!$A$1:$A$200,1,FALSE)</f>
        <v>Ben Dukart</v>
      </c>
      <c r="H42">
        <f t="shared" si="2"/>
        <v>0</v>
      </c>
    </row>
    <row r="43" spans="1:8" x14ac:dyDescent="0.3">
      <c r="A43" t="s">
        <v>35</v>
      </c>
      <c r="B43" t="s">
        <v>112</v>
      </c>
      <c r="C43" t="str">
        <f t="shared" si="0"/>
        <v>Karolina Wahl</v>
      </c>
      <c r="F43">
        <v>16</v>
      </c>
      <c r="G43" t="str">
        <f>VLOOKUP(C43,Teilnehmer!$A$1:$A$200,1,FALSE)</f>
        <v>Karolina Wahl</v>
      </c>
      <c r="H43">
        <f t="shared" si="2"/>
        <v>1</v>
      </c>
    </row>
    <row r="44" spans="1:8" x14ac:dyDescent="0.3">
      <c r="A44" t="s">
        <v>66</v>
      </c>
      <c r="B44" t="s">
        <v>71</v>
      </c>
      <c r="C44" t="str">
        <f t="shared" si="0"/>
        <v>Pia Kostka</v>
      </c>
      <c r="F44">
        <v>15</v>
      </c>
      <c r="G44" t="str">
        <f>VLOOKUP(C44,Teilnehmer!$A$1:$A$200,1,FALSE)</f>
        <v>Pia Kostka</v>
      </c>
      <c r="H44">
        <f t="shared" si="2"/>
        <v>0</v>
      </c>
    </row>
    <row r="45" spans="1:8" x14ac:dyDescent="0.3">
      <c r="A45" t="s">
        <v>110</v>
      </c>
      <c r="B45" t="s">
        <v>34</v>
      </c>
      <c r="C45" t="str">
        <f t="shared" si="0"/>
        <v>Mia Abeska</v>
      </c>
      <c r="F45">
        <v>14</v>
      </c>
      <c r="G45" t="str">
        <f>VLOOKUP(C45,Teilnehmer!$A$1:$A$200,1,FALSE)</f>
        <v>Mia Abeska</v>
      </c>
      <c r="H45">
        <f t="shared" si="2"/>
        <v>1</v>
      </c>
    </row>
    <row r="46" spans="1:8" x14ac:dyDescent="0.3">
      <c r="A46" t="s">
        <v>103</v>
      </c>
      <c r="B46" t="s">
        <v>51</v>
      </c>
      <c r="C46" t="str">
        <f t="shared" si="0"/>
        <v>Sophia Vogel</v>
      </c>
      <c r="F46">
        <v>12</v>
      </c>
      <c r="G46" t="str">
        <f>VLOOKUP(C46,Teilnehmer!$A$1:$A$200,1,FALSE)</f>
        <v>Sophia Vogel</v>
      </c>
      <c r="H46">
        <f t="shared" si="2"/>
        <v>0</v>
      </c>
    </row>
    <row r="47" spans="1:8" x14ac:dyDescent="0.3">
      <c r="A47" t="s">
        <v>123</v>
      </c>
      <c r="B47" t="s">
        <v>124</v>
      </c>
      <c r="C47" t="str">
        <f t="shared" si="0"/>
        <v>Tom Ruhl</v>
      </c>
      <c r="F47">
        <v>11</v>
      </c>
      <c r="G47" t="str">
        <f>VLOOKUP(C47,Teilnehmer!$A$1:$A$200,1,FALSE)</f>
        <v>Tom Ruhl</v>
      </c>
      <c r="H47">
        <f t="shared" si="2"/>
        <v>1</v>
      </c>
    </row>
    <row r="48" spans="1:8" x14ac:dyDescent="0.3">
      <c r="A48" t="s">
        <v>129</v>
      </c>
      <c r="B48" t="s">
        <v>130</v>
      </c>
      <c r="C48" t="str">
        <f t="shared" si="0"/>
        <v>Karla Beyer</v>
      </c>
      <c r="F48">
        <v>6</v>
      </c>
      <c r="G48" t="str">
        <f>VLOOKUP(C48,Teilnehmer!$A$1:$A$200,1,FALSE)</f>
        <v>Karla Beyer</v>
      </c>
      <c r="H48">
        <f t="shared" si="2"/>
        <v>0</v>
      </c>
    </row>
  </sheetData>
  <autoFilter ref="A1:H48" xr:uid="{00000000-0009-0000-0000-00000A000000}"/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68"/>
  <sheetViews>
    <sheetView topLeftCell="A46" workbookViewId="0">
      <selection activeCell="B52" sqref="B52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t="s">
        <v>271</v>
      </c>
      <c r="B1" t="s">
        <v>272</v>
      </c>
      <c r="C1" t="str">
        <f t="shared" ref="C1:C64" si="0">B1&amp;" "&amp;A1</f>
        <v>Weitsprung TU8_Stockhausen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10" x14ac:dyDescent="0.3">
      <c r="A2" t="s">
        <v>273</v>
      </c>
      <c r="B2" t="s">
        <v>274</v>
      </c>
      <c r="C2" t="str">
        <f t="shared" si="0"/>
        <v>Wilma Christen</v>
      </c>
      <c r="E2">
        <v>2018</v>
      </c>
      <c r="F2">
        <f>J2*-1</f>
        <v>2.75</v>
      </c>
      <c r="G2" t="str">
        <f>VLOOKUP(C2,Teilnehmer!$A$1:$A$200,1,FALSE)</f>
        <v>Wilma Christen</v>
      </c>
      <c r="H2">
        <f t="shared" ref="H2:H17" si="1">MOD(ROW(),2)</f>
        <v>0</v>
      </c>
      <c r="J2">
        <v>-2.75</v>
      </c>
    </row>
    <row r="3" spans="1:10" x14ac:dyDescent="0.3">
      <c r="A3" t="s">
        <v>64</v>
      </c>
      <c r="B3" t="s">
        <v>65</v>
      </c>
      <c r="C3" t="str">
        <f t="shared" si="0"/>
        <v>Lennard Blum</v>
      </c>
      <c r="E3">
        <v>2018</v>
      </c>
      <c r="F3">
        <f t="shared" ref="F3:F59" si="2">J3*-1</f>
        <v>2.75</v>
      </c>
      <c r="G3" t="str">
        <f>VLOOKUP(C3,Teilnehmer!$A$1:$A$200,1,FALSE)</f>
        <v>Lennard Blum</v>
      </c>
      <c r="H3">
        <f t="shared" si="1"/>
        <v>1</v>
      </c>
      <c r="J3">
        <v>-2.75</v>
      </c>
    </row>
    <row r="4" spans="1:10" x14ac:dyDescent="0.3">
      <c r="A4" t="s">
        <v>77</v>
      </c>
      <c r="B4" t="s">
        <v>78</v>
      </c>
      <c r="C4" t="str">
        <f t="shared" si="0"/>
        <v>Milan Kuhn</v>
      </c>
      <c r="E4">
        <v>2019</v>
      </c>
      <c r="F4">
        <f t="shared" si="2"/>
        <v>2.75</v>
      </c>
      <c r="G4" t="str">
        <f>VLOOKUP(C4,Teilnehmer!$A$1:$A$200,1,FALSE)</f>
        <v>Milan Kuhn</v>
      </c>
      <c r="H4">
        <f t="shared" si="1"/>
        <v>0</v>
      </c>
      <c r="J4">
        <v>-2.75</v>
      </c>
    </row>
    <row r="5" spans="1:10" x14ac:dyDescent="0.3">
      <c r="A5" t="s">
        <v>67</v>
      </c>
      <c r="B5" t="s">
        <v>68</v>
      </c>
      <c r="C5" t="str">
        <f t="shared" si="0"/>
        <v>Greta Eidmann</v>
      </c>
      <c r="E5">
        <v>2018</v>
      </c>
      <c r="F5">
        <f t="shared" si="2"/>
        <v>2.5</v>
      </c>
      <c r="G5" t="str">
        <f>VLOOKUP(C5,Teilnehmer!$A$1:$A$200,1,FALSE)</f>
        <v>Greta Eidmann</v>
      </c>
      <c r="H5">
        <f t="shared" si="1"/>
        <v>1</v>
      </c>
      <c r="J5">
        <v>-2.5</v>
      </c>
    </row>
    <row r="6" spans="1:10" x14ac:dyDescent="0.3">
      <c r="A6" t="s">
        <v>35</v>
      </c>
      <c r="B6" t="s">
        <v>226</v>
      </c>
      <c r="C6" t="str">
        <f t="shared" si="0"/>
        <v>Maximilian Wahl</v>
      </c>
      <c r="E6">
        <v>2018</v>
      </c>
      <c r="F6">
        <f t="shared" si="2"/>
        <v>2.5</v>
      </c>
      <c r="G6" t="str">
        <f>VLOOKUP(C6,Teilnehmer!$A$1:$A$200,1,FALSE)</f>
        <v>Maximilian Wahl</v>
      </c>
      <c r="H6">
        <f t="shared" si="1"/>
        <v>0</v>
      </c>
      <c r="J6">
        <v>-2.5</v>
      </c>
    </row>
    <row r="7" spans="1:10" x14ac:dyDescent="0.3">
      <c r="A7" t="s">
        <v>229</v>
      </c>
      <c r="B7" t="s">
        <v>230</v>
      </c>
      <c r="C7" t="str">
        <f t="shared" si="0"/>
        <v>Lieselotte Nauer</v>
      </c>
      <c r="E7">
        <v>2018</v>
      </c>
      <c r="F7">
        <f t="shared" si="2"/>
        <v>2.25</v>
      </c>
      <c r="G7" t="str">
        <f>VLOOKUP(C7,Teilnehmer!$A$1:$A$200,1,FALSE)</f>
        <v>Lieselotte Nauer</v>
      </c>
      <c r="H7">
        <f t="shared" si="1"/>
        <v>1</v>
      </c>
      <c r="J7">
        <v>-2.25</v>
      </c>
    </row>
    <row r="8" spans="1:10" x14ac:dyDescent="0.3">
      <c r="A8" t="s">
        <v>225</v>
      </c>
      <c r="B8" t="s">
        <v>91</v>
      </c>
      <c r="C8" t="str">
        <f t="shared" si="0"/>
        <v>Leni Pokoj</v>
      </c>
      <c r="E8">
        <v>2019</v>
      </c>
      <c r="F8">
        <f t="shared" si="2"/>
        <v>2.25</v>
      </c>
      <c r="G8" t="str">
        <f>VLOOKUP(C8,Teilnehmer!$A$1:$A$200,1,FALSE)</f>
        <v>Leni Pokoj</v>
      </c>
      <c r="H8">
        <f t="shared" si="1"/>
        <v>0</v>
      </c>
      <c r="J8">
        <v>-2.25</v>
      </c>
    </row>
    <row r="9" spans="1:10" x14ac:dyDescent="0.3">
      <c r="A9" t="s">
        <v>101</v>
      </c>
      <c r="B9" t="s">
        <v>30</v>
      </c>
      <c r="C9" t="str">
        <f t="shared" si="0"/>
        <v>Jonas Kortschik</v>
      </c>
      <c r="E9">
        <v>2018</v>
      </c>
      <c r="F9">
        <f t="shared" si="2"/>
        <v>2.25</v>
      </c>
      <c r="G9" t="str">
        <f>VLOOKUP(C9,Teilnehmer!$A$1:$A$200,1,FALSE)</f>
        <v>Jonas Kortschik</v>
      </c>
      <c r="H9">
        <f t="shared" si="1"/>
        <v>1</v>
      </c>
      <c r="J9">
        <v>-2.25</v>
      </c>
    </row>
    <row r="10" spans="1:10" x14ac:dyDescent="0.3">
      <c r="A10" t="s">
        <v>90</v>
      </c>
      <c r="B10" t="s">
        <v>91</v>
      </c>
      <c r="C10" t="str">
        <f t="shared" si="0"/>
        <v>Leni Steudter</v>
      </c>
      <c r="E10">
        <v>2018</v>
      </c>
      <c r="F10">
        <f t="shared" si="2"/>
        <v>2.25</v>
      </c>
      <c r="G10" t="str">
        <f>VLOOKUP(C10,Teilnehmer!$A$1:$A$200,1,FALSE)</f>
        <v>Leni Steudter</v>
      </c>
      <c r="H10">
        <f t="shared" si="1"/>
        <v>0</v>
      </c>
      <c r="J10">
        <v>-2.25</v>
      </c>
    </row>
    <row r="11" spans="1:10" x14ac:dyDescent="0.3">
      <c r="A11" t="s">
        <v>86</v>
      </c>
      <c r="B11" t="s">
        <v>87</v>
      </c>
      <c r="C11" t="str">
        <f t="shared" si="0"/>
        <v>Oleksander Prykota</v>
      </c>
      <c r="E11">
        <v>2018</v>
      </c>
      <c r="F11">
        <f t="shared" si="2"/>
        <v>2.25</v>
      </c>
      <c r="G11" t="str">
        <f>VLOOKUP(C11,Teilnehmer!$A$1:$A$200,1,FALSE)</f>
        <v>Oleksander Prykota</v>
      </c>
      <c r="H11">
        <f t="shared" si="1"/>
        <v>1</v>
      </c>
      <c r="J11">
        <v>-2.25</v>
      </c>
    </row>
    <row r="12" spans="1:10" x14ac:dyDescent="0.3">
      <c r="A12" t="s">
        <v>72</v>
      </c>
      <c r="B12" t="s">
        <v>73</v>
      </c>
      <c r="C12" t="str">
        <f t="shared" si="0"/>
        <v>Aron Schmelzer</v>
      </c>
      <c r="E12">
        <v>2019</v>
      </c>
      <c r="F12">
        <f t="shared" si="2"/>
        <v>2.25</v>
      </c>
      <c r="G12" t="str">
        <f>VLOOKUP(C12,Teilnehmer!$A$1:$A$200,1,FALSE)</f>
        <v>Aron Schmelzer</v>
      </c>
      <c r="H12">
        <f t="shared" si="1"/>
        <v>0</v>
      </c>
      <c r="J12">
        <v>-2.25</v>
      </c>
    </row>
    <row r="13" spans="1:10" x14ac:dyDescent="0.3">
      <c r="A13" t="s">
        <v>45</v>
      </c>
      <c r="B13" t="s">
        <v>33</v>
      </c>
      <c r="C13" t="str">
        <f t="shared" si="0"/>
        <v>Lina Schmidt</v>
      </c>
      <c r="E13">
        <v>2018</v>
      </c>
      <c r="F13">
        <f t="shared" si="2"/>
        <v>2.25</v>
      </c>
      <c r="G13" t="str">
        <f>VLOOKUP(C13,Teilnehmer!$A$1:$A$200,1,FALSE)</f>
        <v>Lina Schmidt</v>
      </c>
      <c r="H13">
        <f t="shared" si="1"/>
        <v>1</v>
      </c>
      <c r="J13">
        <v>-2.25</v>
      </c>
    </row>
    <row r="14" spans="1:10" x14ac:dyDescent="0.3">
      <c r="A14" t="s">
        <v>116</v>
      </c>
      <c r="B14" t="s">
        <v>117</v>
      </c>
      <c r="C14" t="str">
        <f t="shared" si="0"/>
        <v>Kristina Mushikova</v>
      </c>
      <c r="E14">
        <v>2018</v>
      </c>
      <c r="F14">
        <f t="shared" si="2"/>
        <v>2.25</v>
      </c>
      <c r="G14" t="str">
        <f>VLOOKUP(C14,Teilnehmer!$A$1:$A$200,1,FALSE)</f>
        <v>Kristina Mushikova</v>
      </c>
      <c r="H14">
        <f t="shared" si="1"/>
        <v>0</v>
      </c>
      <c r="J14">
        <v>-2.25</v>
      </c>
    </row>
    <row r="15" spans="1:10" x14ac:dyDescent="0.3">
      <c r="A15" t="s">
        <v>35</v>
      </c>
      <c r="B15" t="s">
        <v>201</v>
      </c>
      <c r="C15" t="str">
        <f t="shared" si="0"/>
        <v>Maria Wahl</v>
      </c>
      <c r="E15">
        <v>2018</v>
      </c>
      <c r="F15">
        <f t="shared" si="2"/>
        <v>2.25</v>
      </c>
      <c r="G15" t="str">
        <f>VLOOKUP(C15,Teilnehmer!$A$1:$A$200,1,FALSE)</f>
        <v>Maria Wahl</v>
      </c>
      <c r="H15">
        <f t="shared" si="1"/>
        <v>1</v>
      </c>
      <c r="J15">
        <v>-2.25</v>
      </c>
    </row>
    <row r="16" spans="1:10" x14ac:dyDescent="0.3">
      <c r="A16" t="s">
        <v>37</v>
      </c>
      <c r="B16" t="s">
        <v>62</v>
      </c>
      <c r="C16" t="str">
        <f t="shared" si="0"/>
        <v>Max Dostal</v>
      </c>
      <c r="E16">
        <v>2018</v>
      </c>
      <c r="F16">
        <f t="shared" si="2"/>
        <v>2.25</v>
      </c>
      <c r="G16" t="str">
        <f>VLOOKUP(C16,Teilnehmer!$A$1:$A$200,1,FALSE)</f>
        <v>Max Dostal</v>
      </c>
      <c r="H16">
        <f t="shared" si="1"/>
        <v>0</v>
      </c>
      <c r="J16">
        <v>-2.25</v>
      </c>
    </row>
    <row r="17" spans="1:10" x14ac:dyDescent="0.3">
      <c r="A17" t="s">
        <v>246</v>
      </c>
      <c r="B17" t="s">
        <v>47</v>
      </c>
      <c r="C17" t="str">
        <f t="shared" si="0"/>
        <v>Ella Weppler</v>
      </c>
      <c r="E17">
        <v>2018</v>
      </c>
      <c r="F17">
        <f t="shared" si="2"/>
        <v>2.25</v>
      </c>
      <c r="G17" t="str">
        <f>VLOOKUP(C17,Teilnehmer!$A$1:$A$200,1,FALSE)</f>
        <v>Ella Weppler</v>
      </c>
      <c r="H17">
        <f t="shared" si="1"/>
        <v>1</v>
      </c>
      <c r="J17">
        <v>-2.25</v>
      </c>
    </row>
    <row r="18" spans="1:10" x14ac:dyDescent="0.3">
      <c r="A18" t="s">
        <v>35</v>
      </c>
      <c r="B18" t="s">
        <v>112</v>
      </c>
      <c r="C18" t="str">
        <f t="shared" si="0"/>
        <v>Karolina Wahl</v>
      </c>
      <c r="E18">
        <v>2018</v>
      </c>
      <c r="F18">
        <f t="shared" si="2"/>
        <v>2</v>
      </c>
      <c r="G18" t="str">
        <f>VLOOKUP(C18,Teilnehmer!$A$1:$A$200,1,FALSE)</f>
        <v>Karolina Wahl</v>
      </c>
      <c r="H18">
        <f t="shared" ref="H18:H49" si="3">MOD(ROW(),2)</f>
        <v>0</v>
      </c>
      <c r="J18">
        <v>-2</v>
      </c>
    </row>
    <row r="19" spans="1:10" x14ac:dyDescent="0.3">
      <c r="A19" t="s">
        <v>275</v>
      </c>
      <c r="B19" t="s">
        <v>276</v>
      </c>
      <c r="C19" t="str">
        <f t="shared" si="0"/>
        <v>Lion Shabani</v>
      </c>
      <c r="E19">
        <v>2018</v>
      </c>
      <c r="F19">
        <f t="shared" si="2"/>
        <v>2</v>
      </c>
      <c r="G19" t="str">
        <f>VLOOKUP(C19,Teilnehmer!$A$1:$A$200,1,FALSE)</f>
        <v>Lion Shabani</v>
      </c>
      <c r="H19">
        <f t="shared" si="3"/>
        <v>1</v>
      </c>
      <c r="J19">
        <v>-2</v>
      </c>
    </row>
    <row r="20" spans="1:10" x14ac:dyDescent="0.3">
      <c r="A20" t="s">
        <v>39</v>
      </c>
      <c r="B20" t="s">
        <v>69</v>
      </c>
      <c r="C20" t="str">
        <f t="shared" si="0"/>
        <v>Sofia Strom</v>
      </c>
      <c r="E20">
        <v>2018</v>
      </c>
      <c r="F20">
        <f t="shared" si="2"/>
        <v>2</v>
      </c>
      <c r="G20" t="str">
        <f>VLOOKUP(C20,Teilnehmer!$A$1:$A$200,1,FALSE)</f>
        <v>Sofia Strom</v>
      </c>
      <c r="H20">
        <f t="shared" si="3"/>
        <v>0</v>
      </c>
      <c r="J20">
        <v>-2</v>
      </c>
    </row>
    <row r="21" spans="1:10" x14ac:dyDescent="0.3">
      <c r="A21" t="s">
        <v>66</v>
      </c>
      <c r="B21" t="s">
        <v>71</v>
      </c>
      <c r="C21" t="str">
        <f t="shared" si="0"/>
        <v>Pia Kostka</v>
      </c>
      <c r="E21">
        <v>2018</v>
      </c>
      <c r="F21">
        <f t="shared" si="2"/>
        <v>2</v>
      </c>
      <c r="G21" t="str">
        <f>VLOOKUP(C21,Teilnehmer!$A$1:$A$200,1,FALSE)</f>
        <v>Pia Kostka</v>
      </c>
      <c r="H21">
        <f t="shared" si="3"/>
        <v>1</v>
      </c>
      <c r="J21">
        <v>-2</v>
      </c>
    </row>
    <row r="22" spans="1:10" x14ac:dyDescent="0.3">
      <c r="A22" t="s">
        <v>75</v>
      </c>
      <c r="B22" t="s">
        <v>76</v>
      </c>
      <c r="C22" t="str">
        <f t="shared" si="0"/>
        <v>Daniil Ostapenko</v>
      </c>
      <c r="E22">
        <v>2018</v>
      </c>
      <c r="F22">
        <f t="shared" si="2"/>
        <v>2</v>
      </c>
      <c r="G22" t="str">
        <f>VLOOKUP(C22,Teilnehmer!$A$1:$A$200,1,FALSE)</f>
        <v>Daniil Ostapenko</v>
      </c>
      <c r="H22">
        <f t="shared" si="3"/>
        <v>0</v>
      </c>
      <c r="J22">
        <v>-2</v>
      </c>
    </row>
    <row r="23" spans="1:10" x14ac:dyDescent="0.3">
      <c r="A23" t="s">
        <v>96</v>
      </c>
      <c r="B23" t="s">
        <v>91</v>
      </c>
      <c r="C23" t="str">
        <f t="shared" si="0"/>
        <v>Leni Fischer</v>
      </c>
      <c r="E23">
        <v>2018</v>
      </c>
      <c r="F23">
        <f t="shared" si="2"/>
        <v>2</v>
      </c>
      <c r="G23" t="str">
        <f>VLOOKUP(C23,Teilnehmer!$A$1:$A$200,1,FALSE)</f>
        <v>Leni Fischer</v>
      </c>
      <c r="H23">
        <f t="shared" si="3"/>
        <v>1</v>
      </c>
      <c r="J23">
        <v>-2</v>
      </c>
    </row>
    <row r="24" spans="1:10" x14ac:dyDescent="0.3">
      <c r="A24" t="s">
        <v>49</v>
      </c>
      <c r="B24" t="s">
        <v>227</v>
      </c>
      <c r="C24" t="str">
        <f t="shared" si="0"/>
        <v>Oskar Heiß</v>
      </c>
      <c r="E24">
        <v>2019</v>
      </c>
      <c r="F24">
        <f t="shared" si="2"/>
        <v>2</v>
      </c>
      <c r="G24" t="str">
        <f>VLOOKUP(C24,Teilnehmer!$A$1:$A$200,1,FALSE)</f>
        <v>Oskar Heiß</v>
      </c>
      <c r="H24">
        <f t="shared" si="3"/>
        <v>0</v>
      </c>
      <c r="J24">
        <v>-2</v>
      </c>
    </row>
    <row r="25" spans="1:10" x14ac:dyDescent="0.3">
      <c r="A25" t="s">
        <v>106</v>
      </c>
      <c r="B25" t="s">
        <v>140</v>
      </c>
      <c r="C25" t="str">
        <f t="shared" si="0"/>
        <v>Hyab Kidane Tesfamichael</v>
      </c>
      <c r="E25">
        <v>2019</v>
      </c>
      <c r="F25">
        <f t="shared" si="2"/>
        <v>2</v>
      </c>
      <c r="G25" t="str">
        <f>VLOOKUP(C25,Teilnehmer!$A$1:$A$200,1,FALSE)</f>
        <v>Hyab Kidane Tesfamichael</v>
      </c>
      <c r="H25">
        <f t="shared" si="3"/>
        <v>1</v>
      </c>
      <c r="J25">
        <v>-2</v>
      </c>
    </row>
    <row r="26" spans="1:10" x14ac:dyDescent="0.3">
      <c r="A26" t="s">
        <v>94</v>
      </c>
      <c r="B26" t="s">
        <v>95</v>
      </c>
      <c r="C26" t="str">
        <f t="shared" si="0"/>
        <v>Lana Braun</v>
      </c>
      <c r="E26">
        <v>2018</v>
      </c>
      <c r="F26">
        <f t="shared" si="2"/>
        <v>2</v>
      </c>
      <c r="G26" t="str">
        <f>VLOOKUP(C26,Teilnehmer!$A$1:$A$200,1,FALSE)</f>
        <v>Lana Braun</v>
      </c>
      <c r="H26">
        <f t="shared" si="3"/>
        <v>0</v>
      </c>
      <c r="J26">
        <v>-2</v>
      </c>
    </row>
    <row r="27" spans="1:10" x14ac:dyDescent="0.3">
      <c r="A27" t="s">
        <v>81</v>
      </c>
      <c r="B27" t="s">
        <v>56</v>
      </c>
      <c r="C27" t="str">
        <f t="shared" si="0"/>
        <v>Aaron Wößner</v>
      </c>
      <c r="E27">
        <v>2018</v>
      </c>
      <c r="F27">
        <f t="shared" si="2"/>
        <v>2</v>
      </c>
      <c r="G27" t="str">
        <f>VLOOKUP(C27,Teilnehmer!$A$1:$A$200,1,FALSE)</f>
        <v>Aaron Wößner</v>
      </c>
      <c r="H27">
        <f t="shared" si="3"/>
        <v>1</v>
      </c>
      <c r="J27">
        <v>-2</v>
      </c>
    </row>
    <row r="28" spans="1:10" x14ac:dyDescent="0.3">
      <c r="A28" t="s">
        <v>48</v>
      </c>
      <c r="B28" t="s">
        <v>247</v>
      </c>
      <c r="C28" t="str">
        <f t="shared" si="0"/>
        <v>Ole Weiland</v>
      </c>
      <c r="E28">
        <v>2018</v>
      </c>
      <c r="F28">
        <f t="shared" si="2"/>
        <v>2</v>
      </c>
      <c r="G28" t="str">
        <f>VLOOKUP(C28,Teilnehmer!$A$1:$A$200,1,FALSE)</f>
        <v>Ole Weiland</v>
      </c>
      <c r="H28">
        <f t="shared" si="3"/>
        <v>0</v>
      </c>
      <c r="J28">
        <v>-2</v>
      </c>
    </row>
    <row r="29" spans="1:10" x14ac:dyDescent="0.3">
      <c r="A29" t="s">
        <v>198</v>
      </c>
      <c r="B29" t="s">
        <v>199</v>
      </c>
      <c r="C29" t="str">
        <f t="shared" si="0"/>
        <v>Klara Rehbein</v>
      </c>
      <c r="E29">
        <v>2018</v>
      </c>
      <c r="F29">
        <f t="shared" si="2"/>
        <v>1.75</v>
      </c>
      <c r="G29" t="str">
        <f>VLOOKUP(C29,Teilnehmer!$A$1:$A$200,1,FALSE)</f>
        <v>Klara Rehbein</v>
      </c>
      <c r="H29">
        <f t="shared" si="3"/>
        <v>1</v>
      </c>
      <c r="J29">
        <v>-1.75</v>
      </c>
    </row>
    <row r="30" spans="1:10" x14ac:dyDescent="0.3">
      <c r="A30" t="s">
        <v>277</v>
      </c>
      <c r="B30" t="s">
        <v>46</v>
      </c>
      <c r="C30" t="str">
        <f t="shared" si="0"/>
        <v>Mila Domaschka</v>
      </c>
      <c r="E30">
        <v>2018</v>
      </c>
      <c r="F30">
        <f t="shared" si="2"/>
        <v>1.75</v>
      </c>
      <c r="G30" t="str">
        <f>VLOOKUP(C30,Teilnehmer!$A$1:$A$200,1,FALSE)</f>
        <v>Mila Domaschka</v>
      </c>
      <c r="H30">
        <f t="shared" si="3"/>
        <v>0</v>
      </c>
      <c r="J30">
        <v>-1.75</v>
      </c>
    </row>
    <row r="31" spans="1:10" x14ac:dyDescent="0.3">
      <c r="A31" t="s">
        <v>114</v>
      </c>
      <c r="B31" t="s">
        <v>115</v>
      </c>
      <c r="C31" t="str">
        <f t="shared" si="0"/>
        <v>Elian Kern</v>
      </c>
      <c r="E31">
        <v>2019</v>
      </c>
      <c r="F31">
        <f t="shared" si="2"/>
        <v>1.75</v>
      </c>
      <c r="G31" t="str">
        <f>VLOOKUP(C31,Teilnehmer!$A$1:$A$200,1,FALSE)</f>
        <v>Elian Kern</v>
      </c>
      <c r="H31">
        <f t="shared" si="3"/>
        <v>1</v>
      </c>
      <c r="J31">
        <v>-1.75</v>
      </c>
    </row>
    <row r="32" spans="1:10" x14ac:dyDescent="0.3">
      <c r="A32" t="s">
        <v>82</v>
      </c>
      <c r="B32" t="s">
        <v>83</v>
      </c>
      <c r="C32" t="str">
        <f t="shared" si="0"/>
        <v>Lasse Künzel</v>
      </c>
      <c r="E32">
        <v>2018</v>
      </c>
      <c r="F32">
        <f t="shared" si="2"/>
        <v>1.75</v>
      </c>
      <c r="G32" t="str">
        <f>VLOOKUP(C32,Teilnehmer!$A$1:$A$200,1,FALSE)</f>
        <v>Lasse Künzel</v>
      </c>
      <c r="H32">
        <f t="shared" si="3"/>
        <v>0</v>
      </c>
      <c r="J32">
        <v>-1.75</v>
      </c>
    </row>
    <row r="33" spans="1:10" x14ac:dyDescent="0.3">
      <c r="A33" t="s">
        <v>31</v>
      </c>
      <c r="B33" t="s">
        <v>42</v>
      </c>
      <c r="C33" t="str">
        <f t="shared" si="0"/>
        <v>Amelie Wolf</v>
      </c>
      <c r="E33">
        <v>2018</v>
      </c>
      <c r="F33">
        <f t="shared" si="2"/>
        <v>1.75</v>
      </c>
      <c r="G33" t="str">
        <f>VLOOKUP(C33,Teilnehmer!$A$1:$A$200,1,FALSE)</f>
        <v>Amelie Wolf</v>
      </c>
      <c r="H33">
        <f t="shared" si="3"/>
        <v>1</v>
      </c>
      <c r="J33">
        <v>-1.75</v>
      </c>
    </row>
    <row r="34" spans="1:10" x14ac:dyDescent="0.3">
      <c r="A34" t="s">
        <v>84</v>
      </c>
      <c r="B34" t="s">
        <v>85</v>
      </c>
      <c r="C34" t="str">
        <f t="shared" si="0"/>
        <v>Benaja Stock</v>
      </c>
      <c r="E34">
        <v>2018</v>
      </c>
      <c r="F34">
        <f t="shared" si="2"/>
        <v>1.75</v>
      </c>
      <c r="G34" t="str">
        <f>VLOOKUP(C34,Teilnehmer!$A$1:$A$200,1,FALSE)</f>
        <v>Benaja Stock</v>
      </c>
      <c r="H34">
        <f t="shared" si="3"/>
        <v>0</v>
      </c>
      <c r="J34">
        <v>-1.75</v>
      </c>
    </row>
    <row r="35" spans="1:10" x14ac:dyDescent="0.3">
      <c r="A35" t="s">
        <v>66</v>
      </c>
      <c r="B35" t="s">
        <v>47</v>
      </c>
      <c r="C35" t="str">
        <f t="shared" si="0"/>
        <v>Ella Kostka</v>
      </c>
      <c r="E35">
        <v>2018</v>
      </c>
      <c r="F35">
        <f t="shared" si="2"/>
        <v>1.75</v>
      </c>
      <c r="G35" t="str">
        <f>VLOOKUP(C35,Teilnehmer!$A$1:$A$200,1,FALSE)</f>
        <v>Ella Kostka</v>
      </c>
      <c r="H35">
        <f t="shared" si="3"/>
        <v>1</v>
      </c>
      <c r="J35">
        <v>-1.75</v>
      </c>
    </row>
    <row r="36" spans="1:10" x14ac:dyDescent="0.3">
      <c r="A36" t="s">
        <v>29</v>
      </c>
      <c r="B36" t="s">
        <v>107</v>
      </c>
      <c r="C36" t="str">
        <f t="shared" si="0"/>
        <v>Luca Lang</v>
      </c>
      <c r="E36">
        <v>2018</v>
      </c>
      <c r="F36">
        <f t="shared" si="2"/>
        <v>1.75</v>
      </c>
      <c r="G36" t="str">
        <f>VLOOKUP(C36,Teilnehmer!$A$1:$A$200,1,FALSE)</f>
        <v>Luca Lang</v>
      </c>
      <c r="H36">
        <f t="shared" si="3"/>
        <v>0</v>
      </c>
      <c r="J36">
        <v>-1.75</v>
      </c>
    </row>
    <row r="37" spans="1:10" x14ac:dyDescent="0.3">
      <c r="A37" t="s">
        <v>113</v>
      </c>
      <c r="B37" t="s">
        <v>46</v>
      </c>
      <c r="C37" t="str">
        <f t="shared" si="0"/>
        <v>Mila Trüber</v>
      </c>
      <c r="E37">
        <v>2018</v>
      </c>
      <c r="F37">
        <f t="shared" si="2"/>
        <v>1.75</v>
      </c>
      <c r="G37" t="str">
        <f>VLOOKUP(C37,Teilnehmer!$A$1:$A$200,1,FALSE)</f>
        <v>Mila Trüber</v>
      </c>
      <c r="H37">
        <f t="shared" si="3"/>
        <v>1</v>
      </c>
      <c r="J37">
        <v>-1.75</v>
      </c>
    </row>
    <row r="38" spans="1:10" x14ac:dyDescent="0.3">
      <c r="A38" t="s">
        <v>208</v>
      </c>
      <c r="B38" t="s">
        <v>212</v>
      </c>
      <c r="C38" t="str">
        <f t="shared" si="0"/>
        <v>Anna Belle Haberkorn</v>
      </c>
      <c r="E38">
        <v>2019</v>
      </c>
      <c r="F38">
        <f t="shared" si="2"/>
        <v>1.75</v>
      </c>
      <c r="G38" t="str">
        <f>VLOOKUP(C38,Teilnehmer!$A$1:$A$200,1,FALSE)</f>
        <v>Anna Belle Haberkorn</v>
      </c>
      <c r="H38">
        <f t="shared" si="3"/>
        <v>0</v>
      </c>
      <c r="J38">
        <v>-1.75</v>
      </c>
    </row>
    <row r="39" spans="1:10" x14ac:dyDescent="0.3">
      <c r="A39" t="s">
        <v>70</v>
      </c>
      <c r="B39" t="s">
        <v>40</v>
      </c>
      <c r="C39" t="str">
        <f t="shared" si="0"/>
        <v>Emma Zyber</v>
      </c>
      <c r="E39">
        <v>2018</v>
      </c>
      <c r="F39">
        <f t="shared" si="2"/>
        <v>1.75</v>
      </c>
      <c r="G39" t="str">
        <f>VLOOKUP(C39,Teilnehmer!$A$1:$A$200,1,FALSE)</f>
        <v>Emma Zyber</v>
      </c>
      <c r="H39">
        <f t="shared" si="3"/>
        <v>1</v>
      </c>
      <c r="J39">
        <v>-1.75</v>
      </c>
    </row>
    <row r="40" spans="1:10" x14ac:dyDescent="0.3">
      <c r="A40" t="s">
        <v>79</v>
      </c>
      <c r="B40" t="s">
        <v>80</v>
      </c>
      <c r="C40" t="str">
        <f t="shared" si="0"/>
        <v>Anna Hill</v>
      </c>
      <c r="E40">
        <v>2018</v>
      </c>
      <c r="F40">
        <f t="shared" si="2"/>
        <v>1.75</v>
      </c>
      <c r="G40" t="str">
        <f>VLOOKUP(C40,Teilnehmer!$A$1:$A$200,1,FALSE)</f>
        <v>Anna Hill</v>
      </c>
      <c r="H40">
        <f t="shared" si="3"/>
        <v>0</v>
      </c>
      <c r="J40">
        <v>-1.75</v>
      </c>
    </row>
    <row r="41" spans="1:10" x14ac:dyDescent="0.3">
      <c r="A41" t="s">
        <v>278</v>
      </c>
      <c r="B41" t="s">
        <v>279</v>
      </c>
      <c r="C41" t="str">
        <f t="shared" si="0"/>
        <v>Karl Schell</v>
      </c>
      <c r="E41">
        <v>2019</v>
      </c>
      <c r="F41">
        <f t="shared" si="2"/>
        <v>1.5</v>
      </c>
      <c r="G41" t="str">
        <f>VLOOKUP(C41,Teilnehmer!$A$1:$A$200,1,FALSE)</f>
        <v>Karl Schell</v>
      </c>
      <c r="H41">
        <f t="shared" si="3"/>
        <v>1</v>
      </c>
      <c r="J41">
        <v>-1.5</v>
      </c>
    </row>
    <row r="42" spans="1:10" x14ac:dyDescent="0.3">
      <c r="A42" t="s">
        <v>280</v>
      </c>
      <c r="B42" t="s">
        <v>44</v>
      </c>
      <c r="C42" t="str">
        <f t="shared" si="0"/>
        <v>Paul Leipold</v>
      </c>
      <c r="E42">
        <v>2019</v>
      </c>
      <c r="F42">
        <f t="shared" si="2"/>
        <v>1.5</v>
      </c>
      <c r="G42" t="str">
        <f>VLOOKUP(C42,Teilnehmer!$A$1:$A$200,1,FALSE)</f>
        <v>Paul Leipold</v>
      </c>
      <c r="H42">
        <f t="shared" si="3"/>
        <v>0</v>
      </c>
      <c r="J42">
        <v>-1.5</v>
      </c>
    </row>
    <row r="43" spans="1:10" x14ac:dyDescent="0.3">
      <c r="A43" t="s">
        <v>111</v>
      </c>
      <c r="B43" t="s">
        <v>43</v>
      </c>
      <c r="C43" t="str">
        <f t="shared" si="0"/>
        <v>Lucas Marsal</v>
      </c>
      <c r="E43">
        <v>2018</v>
      </c>
      <c r="F43">
        <f t="shared" si="2"/>
        <v>1.5</v>
      </c>
      <c r="G43" t="str">
        <f>VLOOKUP(C43,Teilnehmer!$A$1:$A$200,1,FALSE)</f>
        <v>Lucas Marsal</v>
      </c>
      <c r="H43">
        <f t="shared" si="3"/>
        <v>1</v>
      </c>
      <c r="J43">
        <v>-1.5</v>
      </c>
    </row>
    <row r="44" spans="1:10" x14ac:dyDescent="0.3">
      <c r="A44" t="s">
        <v>110</v>
      </c>
      <c r="B44" t="s">
        <v>34</v>
      </c>
      <c r="C44" t="str">
        <f t="shared" si="0"/>
        <v>Mia Abeska</v>
      </c>
      <c r="E44">
        <v>2019</v>
      </c>
      <c r="F44">
        <f t="shared" si="2"/>
        <v>1.5</v>
      </c>
      <c r="G44" t="str">
        <f>VLOOKUP(C44,Teilnehmer!$A$1:$A$200,1,FALSE)</f>
        <v>Mia Abeska</v>
      </c>
      <c r="H44">
        <f t="shared" si="3"/>
        <v>0</v>
      </c>
      <c r="J44">
        <v>-1.5</v>
      </c>
    </row>
    <row r="45" spans="1:10" x14ac:dyDescent="0.3">
      <c r="A45" t="s">
        <v>273</v>
      </c>
      <c r="B45" t="s">
        <v>281</v>
      </c>
      <c r="C45" t="str">
        <f t="shared" si="0"/>
        <v>Theodor Christen</v>
      </c>
      <c r="E45">
        <v>2020</v>
      </c>
      <c r="F45">
        <f t="shared" si="2"/>
        <v>1.25</v>
      </c>
      <c r="G45" t="str">
        <f>VLOOKUP(C45,Teilnehmer!$A$1:$A$200,1,FALSE)</f>
        <v>Theodor Christen</v>
      </c>
      <c r="H45">
        <f t="shared" si="3"/>
        <v>1</v>
      </c>
      <c r="J45">
        <v>-1.25</v>
      </c>
    </row>
    <row r="46" spans="1:10" x14ac:dyDescent="0.3">
      <c r="A46" t="s">
        <v>282</v>
      </c>
      <c r="B46" t="s">
        <v>283</v>
      </c>
      <c r="C46" t="str">
        <f t="shared" si="0"/>
        <v>Aria Kleemann</v>
      </c>
      <c r="E46">
        <v>2019</v>
      </c>
      <c r="F46">
        <f t="shared" si="2"/>
        <v>1.25</v>
      </c>
      <c r="G46" t="str">
        <f>VLOOKUP(C46,Teilnehmer!$A$1:$A$200,1,FALSE)</f>
        <v>Aria Kleemann</v>
      </c>
      <c r="H46">
        <f t="shared" si="3"/>
        <v>0</v>
      </c>
      <c r="J46">
        <v>-1.25</v>
      </c>
    </row>
    <row r="47" spans="1:10" x14ac:dyDescent="0.3">
      <c r="A47" t="s">
        <v>67</v>
      </c>
      <c r="B47" t="s">
        <v>284</v>
      </c>
      <c r="C47" t="str">
        <f t="shared" si="0"/>
        <v>Wilhelm Eidmann</v>
      </c>
      <c r="E47">
        <v>2019</v>
      </c>
      <c r="F47">
        <f t="shared" si="2"/>
        <v>1.25</v>
      </c>
      <c r="G47" t="str">
        <f>VLOOKUP(C47,Teilnehmer!$A$1:$A$200,1,FALSE)</f>
        <v>Wilhelm Eidmann</v>
      </c>
      <c r="H47">
        <f t="shared" si="3"/>
        <v>1</v>
      </c>
      <c r="J47">
        <v>-1.25</v>
      </c>
    </row>
    <row r="48" spans="1:10" x14ac:dyDescent="0.3">
      <c r="A48" t="s">
        <v>77</v>
      </c>
      <c r="B48" t="s">
        <v>127</v>
      </c>
      <c r="C48" t="str">
        <f t="shared" si="0"/>
        <v>Matteo Kuhn</v>
      </c>
      <c r="E48">
        <v>2020</v>
      </c>
      <c r="F48">
        <f t="shared" si="2"/>
        <v>1.25</v>
      </c>
      <c r="G48" t="str">
        <f>VLOOKUP(C48,Teilnehmer!$A$1:$A$200,1,FALSE)</f>
        <v>Matteo Kuhn</v>
      </c>
      <c r="H48">
        <f t="shared" si="3"/>
        <v>0</v>
      </c>
      <c r="J48">
        <v>-1.25</v>
      </c>
    </row>
    <row r="49" spans="1:10" x14ac:dyDescent="0.3">
      <c r="A49" t="s">
        <v>108</v>
      </c>
      <c r="B49" t="s">
        <v>109</v>
      </c>
      <c r="C49" t="str">
        <f t="shared" si="0"/>
        <v>Lejna Kartal</v>
      </c>
      <c r="E49">
        <v>2019</v>
      </c>
      <c r="F49">
        <f t="shared" si="2"/>
        <v>1.25</v>
      </c>
      <c r="G49" t="str">
        <f>VLOOKUP(C49,Teilnehmer!$A$1:$A$200,1,FALSE)</f>
        <v>Lejna Kartal</v>
      </c>
      <c r="H49">
        <f t="shared" si="3"/>
        <v>1</v>
      </c>
      <c r="J49">
        <v>-1.25</v>
      </c>
    </row>
    <row r="50" spans="1:10" x14ac:dyDescent="0.3">
      <c r="A50" t="s">
        <v>204</v>
      </c>
      <c r="B50" t="s">
        <v>205</v>
      </c>
      <c r="C50" t="str">
        <f t="shared" si="0"/>
        <v>Ben Dukart</v>
      </c>
      <c r="E50">
        <v>2019</v>
      </c>
      <c r="F50">
        <f t="shared" si="2"/>
        <v>1.25</v>
      </c>
      <c r="G50" t="str">
        <f>VLOOKUP(C50,Teilnehmer!$A$1:$A$200,1,FALSE)</f>
        <v>Ben Dukart</v>
      </c>
      <c r="H50">
        <f t="shared" ref="H50:H68" si="4">MOD(ROW(),2)</f>
        <v>0</v>
      </c>
      <c r="J50">
        <v>-1.25</v>
      </c>
    </row>
    <row r="51" spans="1:10" x14ac:dyDescent="0.3">
      <c r="A51" t="s">
        <v>137</v>
      </c>
      <c r="B51" t="s">
        <v>138</v>
      </c>
      <c r="C51" t="str">
        <f t="shared" si="0"/>
        <v>Jendrik Fatum</v>
      </c>
      <c r="E51">
        <v>2019</v>
      </c>
      <c r="F51">
        <f t="shared" si="2"/>
        <v>1.25</v>
      </c>
      <c r="G51" t="str">
        <f>VLOOKUP(C51,Teilnehmer!$A$1:$A$200,1,FALSE)</f>
        <v>Jendrik Fatum</v>
      </c>
      <c r="H51">
        <f t="shared" si="4"/>
        <v>1</v>
      </c>
      <c r="J51">
        <v>-1.25</v>
      </c>
    </row>
    <row r="52" spans="1:10" x14ac:dyDescent="0.3">
      <c r="A52" t="s">
        <v>129</v>
      </c>
      <c r="B52" t="s">
        <v>231</v>
      </c>
      <c r="C52" t="str">
        <f t="shared" si="0"/>
        <v>Elina Beyer</v>
      </c>
      <c r="E52">
        <v>2019</v>
      </c>
      <c r="F52">
        <f t="shared" si="2"/>
        <v>1.25</v>
      </c>
      <c r="G52" t="str">
        <f>VLOOKUP(C52,Teilnehmer!$A$1:$A$200,1,FALSE)</f>
        <v>Elina Beyer</v>
      </c>
      <c r="H52">
        <f t="shared" si="4"/>
        <v>0</v>
      </c>
      <c r="J52">
        <v>-1.25</v>
      </c>
    </row>
    <row r="53" spans="1:10" x14ac:dyDescent="0.3">
      <c r="A53" t="s">
        <v>228</v>
      </c>
      <c r="B53" t="s">
        <v>234</v>
      </c>
      <c r="C53" t="str">
        <f t="shared" si="0"/>
        <v>Luka Sofie Lewora</v>
      </c>
      <c r="E53">
        <v>2018</v>
      </c>
      <c r="F53">
        <f t="shared" si="2"/>
        <v>1</v>
      </c>
      <c r="G53" t="str">
        <f>VLOOKUP(C53,Teilnehmer!$A$1:$A$200,1,FALSE)</f>
        <v>Luka Sofie Lewora</v>
      </c>
      <c r="H53">
        <f t="shared" si="4"/>
        <v>1</v>
      </c>
      <c r="J53">
        <v>-1</v>
      </c>
    </row>
    <row r="54" spans="1:10" x14ac:dyDescent="0.3">
      <c r="A54" t="s">
        <v>285</v>
      </c>
      <c r="B54" t="s">
        <v>286</v>
      </c>
      <c r="C54" t="str">
        <f t="shared" si="0"/>
        <v>Layla Sapunaru</v>
      </c>
      <c r="E54">
        <v>2019</v>
      </c>
      <c r="F54">
        <f t="shared" si="2"/>
        <v>1</v>
      </c>
      <c r="G54" t="str">
        <f>VLOOKUP(C54,Teilnehmer!$A$1:$A$200,1,FALSE)</f>
        <v>Layla Sapunaru</v>
      </c>
      <c r="H54">
        <f t="shared" si="4"/>
        <v>0</v>
      </c>
      <c r="J54">
        <v>-1</v>
      </c>
    </row>
    <row r="55" spans="1:10" x14ac:dyDescent="0.3">
      <c r="A55" t="s">
        <v>122</v>
      </c>
      <c r="B55" t="s">
        <v>107</v>
      </c>
      <c r="C55" t="str">
        <f t="shared" si="0"/>
        <v>Luca Thaler</v>
      </c>
      <c r="E55">
        <v>2019</v>
      </c>
      <c r="F55">
        <f t="shared" si="2"/>
        <v>1</v>
      </c>
      <c r="G55" t="str">
        <f>VLOOKUP(C55,Teilnehmer!$A$1:$A$200,1,FALSE)</f>
        <v>Luca Thaler</v>
      </c>
      <c r="H55">
        <f t="shared" si="4"/>
        <v>1</v>
      </c>
      <c r="J55">
        <v>-1</v>
      </c>
    </row>
    <row r="56" spans="1:10" x14ac:dyDescent="0.3">
      <c r="A56" t="s">
        <v>232</v>
      </c>
      <c r="B56" t="s">
        <v>233</v>
      </c>
      <c r="C56" t="str">
        <f t="shared" si="0"/>
        <v>Finn Brähler</v>
      </c>
      <c r="E56">
        <v>2019</v>
      </c>
      <c r="F56">
        <f t="shared" si="2"/>
        <v>1</v>
      </c>
      <c r="G56" t="str">
        <f>VLOOKUP(C56,Teilnehmer!$A$1:$A$200,1,FALSE)</f>
        <v>Finn Brähler</v>
      </c>
      <c r="H56">
        <f t="shared" si="4"/>
        <v>0</v>
      </c>
      <c r="J56">
        <v>-1</v>
      </c>
    </row>
    <row r="57" spans="1:10" x14ac:dyDescent="0.3">
      <c r="A57" t="s">
        <v>206</v>
      </c>
      <c r="B57" t="s">
        <v>207</v>
      </c>
      <c r="C57" t="str">
        <f t="shared" si="0"/>
        <v>Jolyn Engel</v>
      </c>
      <c r="E57">
        <v>2018</v>
      </c>
      <c r="F57">
        <f t="shared" si="2"/>
        <v>1</v>
      </c>
      <c r="G57" t="str">
        <f>VLOOKUP(C57,Teilnehmer!$A$1:$A$200,1,FALSE)</f>
        <v>Jolyn Engel</v>
      </c>
      <c r="H57">
        <f t="shared" si="4"/>
        <v>1</v>
      </c>
      <c r="J57">
        <v>-1</v>
      </c>
    </row>
    <row r="58" spans="1:10" x14ac:dyDescent="0.3">
      <c r="A58" t="s">
        <v>28</v>
      </c>
      <c r="B58" t="s">
        <v>136</v>
      </c>
      <c r="C58" t="str">
        <f t="shared" si="0"/>
        <v>Levin Penrod</v>
      </c>
      <c r="E58">
        <v>2020</v>
      </c>
      <c r="F58">
        <f t="shared" si="2"/>
        <v>1</v>
      </c>
      <c r="G58" t="str">
        <f>VLOOKUP(C58,Teilnehmer!$A$1:$A$200,1,FALSE)</f>
        <v>Levin Penrod</v>
      </c>
      <c r="H58">
        <f t="shared" si="4"/>
        <v>0</v>
      </c>
      <c r="J58">
        <v>-1</v>
      </c>
    </row>
    <row r="59" spans="1:10" x14ac:dyDescent="0.3">
      <c r="A59" t="s">
        <v>287</v>
      </c>
      <c r="B59" t="s">
        <v>47</v>
      </c>
      <c r="C59" t="str">
        <f t="shared" si="0"/>
        <v>Ella Stoyhe</v>
      </c>
      <c r="E59">
        <v>2018</v>
      </c>
      <c r="F59">
        <f t="shared" si="2"/>
        <v>1</v>
      </c>
      <c r="G59" t="str">
        <f>VLOOKUP(C59,Teilnehmer!$A$1:$A$200,1,FALSE)</f>
        <v>Ella Stoyhe</v>
      </c>
      <c r="H59">
        <f t="shared" si="4"/>
        <v>1</v>
      </c>
      <c r="J59">
        <v>-1</v>
      </c>
    </row>
    <row r="60" spans="1:10" x14ac:dyDescent="0.3">
      <c r="A60" t="s">
        <v>288</v>
      </c>
      <c r="B60" t="s">
        <v>289</v>
      </c>
      <c r="C60" t="str">
        <f t="shared" si="0"/>
        <v>Noah Schrimpf</v>
      </c>
      <c r="E60">
        <v>2020</v>
      </c>
      <c r="F60">
        <v>0.1</v>
      </c>
      <c r="G60" t="str">
        <f>VLOOKUP(C60,Teilnehmer!$A$1:$A$200,1,FALSE)</f>
        <v>Noah Schrimpf</v>
      </c>
      <c r="H60">
        <f t="shared" si="4"/>
        <v>0</v>
      </c>
      <c r="J60" t="s">
        <v>235</v>
      </c>
    </row>
    <row r="61" spans="1:10" x14ac:dyDescent="0.3">
      <c r="A61" t="s">
        <v>123</v>
      </c>
      <c r="B61" t="s">
        <v>124</v>
      </c>
      <c r="C61" t="str">
        <f t="shared" si="0"/>
        <v>Tom Ruhl</v>
      </c>
      <c r="E61">
        <v>2018</v>
      </c>
      <c r="F61">
        <v>0.1</v>
      </c>
      <c r="G61" t="str">
        <f>VLOOKUP(C61,Teilnehmer!$A$1:$A$200,1,FALSE)</f>
        <v>Tom Ruhl</v>
      </c>
      <c r="H61">
        <f t="shared" si="4"/>
        <v>1</v>
      </c>
      <c r="J61" t="s">
        <v>235</v>
      </c>
    </row>
    <row r="62" spans="1:10" x14ac:dyDescent="0.3">
      <c r="A62" t="s">
        <v>290</v>
      </c>
      <c r="B62" t="s">
        <v>291</v>
      </c>
      <c r="C62" t="str">
        <f t="shared" si="0"/>
        <v>Laurenz Geiling</v>
      </c>
      <c r="E62">
        <v>2020</v>
      </c>
      <c r="F62">
        <v>0.1</v>
      </c>
      <c r="G62" t="str">
        <f>VLOOKUP(C62,Teilnehmer!$A$1:$A$200,1,FALSE)</f>
        <v>Laurenz Geiling</v>
      </c>
      <c r="H62">
        <f t="shared" si="4"/>
        <v>0</v>
      </c>
      <c r="J62" t="s">
        <v>235</v>
      </c>
    </row>
    <row r="63" spans="1:10" x14ac:dyDescent="0.3">
      <c r="A63" t="s">
        <v>275</v>
      </c>
      <c r="B63" t="s">
        <v>292</v>
      </c>
      <c r="C63" t="str">
        <f t="shared" si="0"/>
        <v>Leonit Shabani</v>
      </c>
      <c r="E63">
        <v>2020</v>
      </c>
      <c r="F63">
        <v>0.1</v>
      </c>
      <c r="G63" t="str">
        <f>VLOOKUP(C63,Teilnehmer!$A$1:$A$200,1,FALSE)</f>
        <v>Leonit Shabani</v>
      </c>
      <c r="H63">
        <f t="shared" si="4"/>
        <v>1</v>
      </c>
      <c r="J63" t="s">
        <v>235</v>
      </c>
    </row>
    <row r="64" spans="1:10" x14ac:dyDescent="0.3">
      <c r="A64" t="s">
        <v>293</v>
      </c>
      <c r="B64" t="s">
        <v>41</v>
      </c>
      <c r="C64" t="str">
        <f t="shared" si="0"/>
        <v>Frieda Köhler</v>
      </c>
      <c r="E64">
        <v>2020</v>
      </c>
      <c r="F64">
        <v>0.1</v>
      </c>
      <c r="G64" t="str">
        <f>VLOOKUP(C64,Teilnehmer!$A$1:$A$200,1,FALSE)</f>
        <v>Frieda Köhler</v>
      </c>
      <c r="H64">
        <f t="shared" si="4"/>
        <v>0</v>
      </c>
      <c r="J64" t="s">
        <v>235</v>
      </c>
    </row>
    <row r="65" spans="1:10" x14ac:dyDescent="0.3">
      <c r="A65" t="s">
        <v>61</v>
      </c>
      <c r="B65" t="s">
        <v>294</v>
      </c>
      <c r="C65" t="str">
        <f t="shared" ref="C65:C68" si="5">B65&amp;" "&amp;A65</f>
        <v>Alma Delgado Vetter</v>
      </c>
      <c r="E65">
        <v>2020</v>
      </c>
      <c r="F65">
        <v>0.1</v>
      </c>
      <c r="G65" t="str">
        <f>VLOOKUP(C65,Teilnehmer!$A$1:$A$200,1,FALSE)</f>
        <v>Alma Delgado Vetter</v>
      </c>
      <c r="H65">
        <f t="shared" si="4"/>
        <v>1</v>
      </c>
      <c r="J65" t="s">
        <v>235</v>
      </c>
    </row>
    <row r="66" spans="1:10" x14ac:dyDescent="0.3">
      <c r="A66" t="s">
        <v>295</v>
      </c>
      <c r="B66" t="s">
        <v>296</v>
      </c>
      <c r="C66" t="str">
        <f t="shared" si="5"/>
        <v>Esra Schaefer</v>
      </c>
      <c r="E66">
        <v>2019</v>
      </c>
      <c r="F66">
        <v>0.1</v>
      </c>
      <c r="G66" t="str">
        <f>VLOOKUP(C66,Teilnehmer!$A$1:$A$200,1,FALSE)</f>
        <v>Esra Schaefer</v>
      </c>
      <c r="H66">
        <f t="shared" si="4"/>
        <v>0</v>
      </c>
      <c r="J66" t="s">
        <v>235</v>
      </c>
    </row>
    <row r="67" spans="1:10" x14ac:dyDescent="0.3">
      <c r="A67" t="s">
        <v>297</v>
      </c>
      <c r="B67" t="s">
        <v>298</v>
      </c>
      <c r="C67" t="str">
        <f t="shared" si="5"/>
        <v>Aleyna Hussein</v>
      </c>
      <c r="E67">
        <v>2020</v>
      </c>
      <c r="F67">
        <v>0.1</v>
      </c>
      <c r="G67" t="str">
        <f>VLOOKUP(C67,Teilnehmer!$A$1:$A$200,1,FALSE)</f>
        <v>Aleyna Hussein</v>
      </c>
      <c r="H67">
        <f t="shared" si="4"/>
        <v>1</v>
      </c>
      <c r="J67" t="s">
        <v>235</v>
      </c>
    </row>
    <row r="68" spans="1:10" x14ac:dyDescent="0.3">
      <c r="A68" t="s">
        <v>246</v>
      </c>
      <c r="B68" t="s">
        <v>249</v>
      </c>
      <c r="C68" t="str">
        <f t="shared" si="5"/>
        <v>Marie-Luise Weppler</v>
      </c>
      <c r="E68">
        <v>2019</v>
      </c>
      <c r="F68">
        <v>0.1</v>
      </c>
      <c r="G68" t="str">
        <f>VLOOKUP(C68,Teilnehmer!$A$1:$A$200,1,FALSE)</f>
        <v>Marie-Luise Weppler</v>
      </c>
      <c r="H68">
        <f t="shared" si="4"/>
        <v>0</v>
      </c>
      <c r="J68" t="s">
        <v>235</v>
      </c>
    </row>
  </sheetData>
  <autoFilter ref="A1:H68" xr:uid="{00000000-0009-0000-0000-00000B000000}"/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68"/>
  <sheetViews>
    <sheetView topLeftCell="A28" workbookViewId="0">
      <selection activeCell="B44" sqref="B44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271</v>
      </c>
      <c r="B1" t="s">
        <v>13</v>
      </c>
      <c r="C1" t="str">
        <f t="shared" ref="C1:C64" si="0">B1&amp;" "&amp;A1</f>
        <v>Schlagwurf TU8_Stockhausen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8" x14ac:dyDescent="0.3">
      <c r="A2" t="s">
        <v>37</v>
      </c>
      <c r="B2" t="s">
        <v>62</v>
      </c>
      <c r="C2" t="str">
        <f t="shared" si="0"/>
        <v>Max Dostal</v>
      </c>
      <c r="F2">
        <v>55</v>
      </c>
      <c r="G2" t="str">
        <f>VLOOKUP(C2,Teilnehmer!$A$1:$A$200,1,FALSE)</f>
        <v>Max Dostal</v>
      </c>
      <c r="H2">
        <f t="shared" ref="H2:H17" si="1">MOD(ROW(),2)</f>
        <v>0</v>
      </c>
    </row>
    <row r="3" spans="1:8" x14ac:dyDescent="0.3">
      <c r="A3" t="s">
        <v>64</v>
      </c>
      <c r="B3" t="s">
        <v>65</v>
      </c>
      <c r="C3" t="str">
        <f t="shared" si="0"/>
        <v>Lennard Blum</v>
      </c>
      <c r="F3">
        <v>49</v>
      </c>
      <c r="G3" t="str">
        <f>VLOOKUP(C3,Teilnehmer!$A$1:$A$200,1,FALSE)</f>
        <v>Lennard Blum</v>
      </c>
      <c r="H3">
        <f t="shared" si="1"/>
        <v>1</v>
      </c>
    </row>
    <row r="4" spans="1:8" x14ac:dyDescent="0.3">
      <c r="A4" t="s">
        <v>72</v>
      </c>
      <c r="B4" t="s">
        <v>73</v>
      </c>
      <c r="C4" t="str">
        <f t="shared" si="0"/>
        <v>Aron Schmelzer</v>
      </c>
      <c r="F4">
        <v>40</v>
      </c>
      <c r="G4" t="str">
        <f>VLOOKUP(C4,Teilnehmer!$A$1:$A$200,1,FALSE)</f>
        <v>Aron Schmelzer</v>
      </c>
      <c r="H4">
        <f t="shared" si="1"/>
        <v>0</v>
      </c>
    </row>
    <row r="5" spans="1:8" x14ac:dyDescent="0.3">
      <c r="A5" t="s">
        <v>273</v>
      </c>
      <c r="B5" t="s">
        <v>274</v>
      </c>
      <c r="C5" t="str">
        <f t="shared" si="0"/>
        <v>Wilma Christen</v>
      </c>
      <c r="F5">
        <v>39</v>
      </c>
      <c r="G5" t="str">
        <f>VLOOKUP(C5,Teilnehmer!$A$1:$A$200,1,FALSE)</f>
        <v>Wilma Christen</v>
      </c>
      <c r="H5">
        <f t="shared" si="1"/>
        <v>1</v>
      </c>
    </row>
    <row r="6" spans="1:8" x14ac:dyDescent="0.3">
      <c r="A6" t="s">
        <v>81</v>
      </c>
      <c r="B6" t="s">
        <v>56</v>
      </c>
      <c r="C6" t="str">
        <f t="shared" si="0"/>
        <v>Aaron Wößner</v>
      </c>
      <c r="F6">
        <v>39</v>
      </c>
      <c r="G6" t="str">
        <f>VLOOKUP(C6,Teilnehmer!$A$1:$A$200,1,FALSE)</f>
        <v>Aaron Wößner</v>
      </c>
      <c r="H6">
        <f t="shared" si="1"/>
        <v>0</v>
      </c>
    </row>
    <row r="7" spans="1:8" x14ac:dyDescent="0.3">
      <c r="A7" t="s">
        <v>75</v>
      </c>
      <c r="B7" t="s">
        <v>76</v>
      </c>
      <c r="C7" t="str">
        <f t="shared" si="0"/>
        <v>Daniil Ostapenko</v>
      </c>
      <c r="F7">
        <v>36</v>
      </c>
      <c r="G7" t="str">
        <f>VLOOKUP(C7,Teilnehmer!$A$1:$A$200,1,FALSE)</f>
        <v>Daniil Ostapenko</v>
      </c>
      <c r="H7">
        <f t="shared" si="1"/>
        <v>1</v>
      </c>
    </row>
    <row r="8" spans="1:8" x14ac:dyDescent="0.3">
      <c r="A8" t="s">
        <v>39</v>
      </c>
      <c r="B8" t="s">
        <v>69</v>
      </c>
      <c r="C8" t="str">
        <f t="shared" si="0"/>
        <v>Sofia Strom</v>
      </c>
      <c r="F8">
        <v>34</v>
      </c>
      <c r="G8" t="str">
        <f>VLOOKUP(C8,Teilnehmer!$A$1:$A$200,1,FALSE)</f>
        <v>Sofia Strom</v>
      </c>
      <c r="H8">
        <f t="shared" si="1"/>
        <v>0</v>
      </c>
    </row>
    <row r="9" spans="1:8" x14ac:dyDescent="0.3">
      <c r="A9" t="s">
        <v>35</v>
      </c>
      <c r="B9" t="s">
        <v>201</v>
      </c>
      <c r="C9" t="str">
        <f t="shared" si="0"/>
        <v>Maria Wahl</v>
      </c>
      <c r="F9">
        <v>34</v>
      </c>
      <c r="G9" t="str">
        <f>VLOOKUP(C9,Teilnehmer!$A$1:$A$200,1,FALSE)</f>
        <v>Maria Wahl</v>
      </c>
      <c r="H9">
        <f t="shared" si="1"/>
        <v>1</v>
      </c>
    </row>
    <row r="10" spans="1:8" x14ac:dyDescent="0.3">
      <c r="A10" t="s">
        <v>96</v>
      </c>
      <c r="B10" t="s">
        <v>91</v>
      </c>
      <c r="C10" t="str">
        <f t="shared" si="0"/>
        <v>Leni Fischer</v>
      </c>
      <c r="F10">
        <v>34</v>
      </c>
      <c r="G10" t="str">
        <f>VLOOKUP(C10,Teilnehmer!$A$1:$A$200,1,FALSE)</f>
        <v>Leni Fischer</v>
      </c>
      <c r="H10">
        <f t="shared" si="1"/>
        <v>0</v>
      </c>
    </row>
    <row r="11" spans="1:8" x14ac:dyDescent="0.3">
      <c r="A11" t="s">
        <v>49</v>
      </c>
      <c r="B11" t="s">
        <v>227</v>
      </c>
      <c r="C11" t="str">
        <f t="shared" si="0"/>
        <v>Oskar Heiß</v>
      </c>
      <c r="F11">
        <v>34</v>
      </c>
      <c r="G11" t="str">
        <f>VLOOKUP(C11,Teilnehmer!$A$1:$A$200,1,FALSE)</f>
        <v>Oskar Heiß</v>
      </c>
      <c r="H11">
        <f t="shared" si="1"/>
        <v>1</v>
      </c>
    </row>
    <row r="12" spans="1:8" x14ac:dyDescent="0.3">
      <c r="A12" t="s">
        <v>90</v>
      </c>
      <c r="B12" t="s">
        <v>91</v>
      </c>
      <c r="C12" t="str">
        <f t="shared" si="0"/>
        <v>Leni Steudter</v>
      </c>
      <c r="F12">
        <v>33</v>
      </c>
      <c r="G12" t="str">
        <f>VLOOKUP(C12,Teilnehmer!$A$1:$A$200,1,FALSE)</f>
        <v>Leni Steudter</v>
      </c>
      <c r="H12">
        <f t="shared" si="1"/>
        <v>0</v>
      </c>
    </row>
    <row r="13" spans="1:8" x14ac:dyDescent="0.3">
      <c r="A13" t="s">
        <v>86</v>
      </c>
      <c r="B13" t="s">
        <v>87</v>
      </c>
      <c r="C13" t="str">
        <f t="shared" si="0"/>
        <v>Oleksander Prykota</v>
      </c>
      <c r="F13">
        <v>33</v>
      </c>
      <c r="G13" t="str">
        <f>VLOOKUP(C13,Teilnehmer!$A$1:$A$200,1,FALSE)</f>
        <v>Oleksander Prykota</v>
      </c>
      <c r="H13">
        <f t="shared" si="1"/>
        <v>1</v>
      </c>
    </row>
    <row r="14" spans="1:8" x14ac:dyDescent="0.3">
      <c r="A14" t="s">
        <v>79</v>
      </c>
      <c r="B14" t="s">
        <v>80</v>
      </c>
      <c r="C14" t="str">
        <f t="shared" si="0"/>
        <v>Anna Hill</v>
      </c>
      <c r="F14">
        <v>33</v>
      </c>
      <c r="G14" t="str">
        <f>VLOOKUP(C14,Teilnehmer!$A$1:$A$200,1,FALSE)</f>
        <v>Anna Hill</v>
      </c>
      <c r="H14">
        <f t="shared" si="1"/>
        <v>0</v>
      </c>
    </row>
    <row r="15" spans="1:8" x14ac:dyDescent="0.3">
      <c r="A15" t="s">
        <v>275</v>
      </c>
      <c r="B15" t="s">
        <v>276</v>
      </c>
      <c r="C15" t="str">
        <f t="shared" si="0"/>
        <v>Lion Shabani</v>
      </c>
      <c r="F15">
        <v>31</v>
      </c>
      <c r="G15" t="str">
        <f>VLOOKUP(C15,Teilnehmer!$A$1:$A$200,1,FALSE)</f>
        <v>Lion Shabani</v>
      </c>
      <c r="H15">
        <f t="shared" si="1"/>
        <v>1</v>
      </c>
    </row>
    <row r="16" spans="1:8" x14ac:dyDescent="0.3">
      <c r="A16" t="s">
        <v>198</v>
      </c>
      <c r="B16" t="s">
        <v>199</v>
      </c>
      <c r="C16" t="str">
        <f t="shared" si="0"/>
        <v>Klara Rehbein</v>
      </c>
      <c r="F16">
        <v>30</v>
      </c>
      <c r="G16" t="str">
        <f>VLOOKUP(C16,Teilnehmer!$A$1:$A$200,1,FALSE)</f>
        <v>Klara Rehbein</v>
      </c>
      <c r="H16">
        <f t="shared" si="1"/>
        <v>0</v>
      </c>
    </row>
    <row r="17" spans="1:8" x14ac:dyDescent="0.3">
      <c r="A17" t="s">
        <v>277</v>
      </c>
      <c r="B17" t="s">
        <v>46</v>
      </c>
      <c r="C17" t="str">
        <f t="shared" si="0"/>
        <v>Mila Domaschka</v>
      </c>
      <c r="F17">
        <v>30</v>
      </c>
      <c r="G17" t="str">
        <f>VLOOKUP(C17,Teilnehmer!$A$1:$A$200,1,FALSE)</f>
        <v>Mila Domaschka</v>
      </c>
      <c r="H17">
        <f t="shared" si="1"/>
        <v>1</v>
      </c>
    </row>
    <row r="18" spans="1:8" x14ac:dyDescent="0.3">
      <c r="A18" t="s">
        <v>77</v>
      </c>
      <c r="B18" t="s">
        <v>78</v>
      </c>
      <c r="C18" t="str">
        <f t="shared" si="0"/>
        <v>Milan Kuhn</v>
      </c>
      <c r="F18">
        <v>30</v>
      </c>
      <c r="G18" t="str">
        <f>VLOOKUP(C18,Teilnehmer!$A$1:$A$200,1,FALSE)</f>
        <v>Milan Kuhn</v>
      </c>
      <c r="H18">
        <f t="shared" ref="H18:H49" si="2">MOD(ROW(),2)</f>
        <v>0</v>
      </c>
    </row>
    <row r="19" spans="1:8" x14ac:dyDescent="0.3">
      <c r="A19" t="s">
        <v>116</v>
      </c>
      <c r="B19" t="s">
        <v>117</v>
      </c>
      <c r="C19" t="str">
        <f t="shared" si="0"/>
        <v>Kristina Mushikova</v>
      </c>
      <c r="F19">
        <v>29</v>
      </c>
      <c r="G19" t="str">
        <f>VLOOKUP(C19,Teilnehmer!$A$1:$A$200,1,FALSE)</f>
        <v>Kristina Mushikova</v>
      </c>
      <c r="H19">
        <f t="shared" si="2"/>
        <v>1</v>
      </c>
    </row>
    <row r="20" spans="1:8" x14ac:dyDescent="0.3">
      <c r="A20" t="s">
        <v>35</v>
      </c>
      <c r="B20" t="s">
        <v>226</v>
      </c>
      <c r="C20" t="str">
        <f t="shared" si="0"/>
        <v>Maximilian Wahl</v>
      </c>
      <c r="F20">
        <v>29</v>
      </c>
      <c r="G20" t="str">
        <f>VLOOKUP(C20,Teilnehmer!$A$1:$A$200,1,FALSE)</f>
        <v>Maximilian Wahl</v>
      </c>
      <c r="H20">
        <f t="shared" si="2"/>
        <v>0</v>
      </c>
    </row>
    <row r="21" spans="1:8" x14ac:dyDescent="0.3">
      <c r="A21" t="s">
        <v>48</v>
      </c>
      <c r="B21" t="s">
        <v>247</v>
      </c>
      <c r="C21" t="str">
        <f t="shared" si="0"/>
        <v>Ole Weiland</v>
      </c>
      <c r="F21">
        <v>29</v>
      </c>
      <c r="G21" t="str">
        <f>VLOOKUP(C21,Teilnehmer!$A$1:$A$200,1,FALSE)</f>
        <v>Ole Weiland</v>
      </c>
      <c r="H21">
        <f t="shared" si="2"/>
        <v>1</v>
      </c>
    </row>
    <row r="22" spans="1:8" x14ac:dyDescent="0.3">
      <c r="A22" t="s">
        <v>275</v>
      </c>
      <c r="B22" t="s">
        <v>292</v>
      </c>
      <c r="C22" t="str">
        <f t="shared" si="0"/>
        <v>Leonit Shabani</v>
      </c>
      <c r="F22">
        <v>28</v>
      </c>
      <c r="G22" t="str">
        <f>VLOOKUP(C22,Teilnehmer!$A$1:$A$200,1,FALSE)</f>
        <v>Leonit Shabani</v>
      </c>
      <c r="H22">
        <f t="shared" si="2"/>
        <v>0</v>
      </c>
    </row>
    <row r="23" spans="1:8" x14ac:dyDescent="0.3">
      <c r="A23" t="s">
        <v>114</v>
      </c>
      <c r="B23" t="s">
        <v>115</v>
      </c>
      <c r="C23" t="str">
        <f t="shared" si="0"/>
        <v>Elian Kern</v>
      </c>
      <c r="F23">
        <v>28</v>
      </c>
      <c r="G23" t="str">
        <f>VLOOKUP(C23,Teilnehmer!$A$1:$A$200,1,FALSE)</f>
        <v>Elian Kern</v>
      </c>
      <c r="H23">
        <f t="shared" si="2"/>
        <v>1</v>
      </c>
    </row>
    <row r="24" spans="1:8" x14ac:dyDescent="0.3">
      <c r="A24" t="s">
        <v>225</v>
      </c>
      <c r="B24" t="s">
        <v>91</v>
      </c>
      <c r="C24" t="str">
        <f t="shared" si="0"/>
        <v>Leni Pokoj</v>
      </c>
      <c r="F24">
        <v>28</v>
      </c>
      <c r="G24" t="str">
        <f>VLOOKUP(C24,Teilnehmer!$A$1:$A$200,1,FALSE)</f>
        <v>Leni Pokoj</v>
      </c>
      <c r="H24">
        <f t="shared" si="2"/>
        <v>0</v>
      </c>
    </row>
    <row r="25" spans="1:8" x14ac:dyDescent="0.3">
      <c r="A25" t="s">
        <v>94</v>
      </c>
      <c r="B25" t="s">
        <v>95</v>
      </c>
      <c r="C25" t="str">
        <f t="shared" si="0"/>
        <v>Lana Braun</v>
      </c>
      <c r="F25">
        <v>28</v>
      </c>
      <c r="G25" t="str">
        <f>VLOOKUP(C25,Teilnehmer!$A$1:$A$200,1,FALSE)</f>
        <v>Lana Braun</v>
      </c>
      <c r="H25">
        <f t="shared" si="2"/>
        <v>1</v>
      </c>
    </row>
    <row r="26" spans="1:8" x14ac:dyDescent="0.3">
      <c r="A26" t="s">
        <v>246</v>
      </c>
      <c r="B26" t="s">
        <v>47</v>
      </c>
      <c r="C26" t="str">
        <f t="shared" si="0"/>
        <v>Ella Weppler</v>
      </c>
      <c r="F26">
        <v>28</v>
      </c>
      <c r="G26" t="str">
        <f>VLOOKUP(C26,Teilnehmer!$A$1:$A$200,1,FALSE)</f>
        <v>Ella Weppler</v>
      </c>
      <c r="H26">
        <f t="shared" si="2"/>
        <v>0</v>
      </c>
    </row>
    <row r="27" spans="1:8" x14ac:dyDescent="0.3">
      <c r="A27" t="s">
        <v>101</v>
      </c>
      <c r="B27" t="s">
        <v>30</v>
      </c>
      <c r="C27" t="str">
        <f t="shared" si="0"/>
        <v>Jonas Kortschik</v>
      </c>
      <c r="F27">
        <v>27</v>
      </c>
      <c r="G27" t="str">
        <f>VLOOKUP(C27,Teilnehmer!$A$1:$A$200,1,FALSE)</f>
        <v>Jonas Kortschik</v>
      </c>
      <c r="H27">
        <f t="shared" si="2"/>
        <v>1</v>
      </c>
    </row>
    <row r="28" spans="1:8" x14ac:dyDescent="0.3">
      <c r="A28" t="s">
        <v>111</v>
      </c>
      <c r="B28" t="s">
        <v>43</v>
      </c>
      <c r="C28" t="str">
        <f t="shared" si="0"/>
        <v>Lucas Marsal</v>
      </c>
      <c r="F28">
        <v>27</v>
      </c>
      <c r="G28" t="str">
        <f>VLOOKUP(C28,Teilnehmer!$A$1:$A$200,1,FALSE)</f>
        <v>Lucas Marsal</v>
      </c>
      <c r="H28">
        <f t="shared" si="2"/>
        <v>0</v>
      </c>
    </row>
    <row r="29" spans="1:8" x14ac:dyDescent="0.3">
      <c r="A29" t="s">
        <v>113</v>
      </c>
      <c r="B29" t="s">
        <v>46</v>
      </c>
      <c r="C29" t="str">
        <f t="shared" si="0"/>
        <v>Mila Trüber</v>
      </c>
      <c r="F29">
        <v>27</v>
      </c>
      <c r="G29" t="str">
        <f>VLOOKUP(C29,Teilnehmer!$A$1:$A$200,1,FALSE)</f>
        <v>Mila Trüber</v>
      </c>
      <c r="H29">
        <f t="shared" si="2"/>
        <v>1</v>
      </c>
    </row>
    <row r="30" spans="1:8" x14ac:dyDescent="0.3">
      <c r="A30" t="s">
        <v>122</v>
      </c>
      <c r="B30" t="s">
        <v>107</v>
      </c>
      <c r="C30" t="str">
        <f t="shared" si="0"/>
        <v>Luca Thaler</v>
      </c>
      <c r="F30">
        <v>26</v>
      </c>
      <c r="G30" t="str">
        <f>VLOOKUP(C30,Teilnehmer!$A$1:$A$200,1,FALSE)</f>
        <v>Luca Thaler</v>
      </c>
      <c r="H30">
        <f t="shared" si="2"/>
        <v>0</v>
      </c>
    </row>
    <row r="31" spans="1:8" x14ac:dyDescent="0.3">
      <c r="A31" t="s">
        <v>82</v>
      </c>
      <c r="B31" t="s">
        <v>83</v>
      </c>
      <c r="C31" t="str">
        <f t="shared" si="0"/>
        <v>Lasse Künzel</v>
      </c>
      <c r="F31">
        <v>26</v>
      </c>
      <c r="G31" t="str">
        <f>VLOOKUP(C31,Teilnehmer!$A$1:$A$200,1,FALSE)</f>
        <v>Lasse Künzel</v>
      </c>
      <c r="H31">
        <f t="shared" si="2"/>
        <v>1</v>
      </c>
    </row>
    <row r="32" spans="1:8" x14ac:dyDescent="0.3">
      <c r="A32" t="s">
        <v>45</v>
      </c>
      <c r="B32" t="s">
        <v>33</v>
      </c>
      <c r="C32" t="str">
        <f t="shared" si="0"/>
        <v>Lina Schmidt</v>
      </c>
      <c r="F32">
        <v>26</v>
      </c>
      <c r="G32" t="str">
        <f>VLOOKUP(C32,Teilnehmer!$A$1:$A$200,1,FALSE)</f>
        <v>Lina Schmidt</v>
      </c>
      <c r="H32">
        <f t="shared" si="2"/>
        <v>0</v>
      </c>
    </row>
    <row r="33" spans="1:8" x14ac:dyDescent="0.3">
      <c r="A33" t="s">
        <v>206</v>
      </c>
      <c r="B33" t="s">
        <v>207</v>
      </c>
      <c r="C33" t="str">
        <f t="shared" si="0"/>
        <v>Jolyn Engel</v>
      </c>
      <c r="F33">
        <v>26</v>
      </c>
      <c r="G33" t="str">
        <f>VLOOKUP(C33,Teilnehmer!$A$1:$A$200,1,FALSE)</f>
        <v>Jolyn Engel</v>
      </c>
      <c r="H33">
        <f t="shared" si="2"/>
        <v>1</v>
      </c>
    </row>
    <row r="34" spans="1:8" x14ac:dyDescent="0.3">
      <c r="A34" t="s">
        <v>29</v>
      </c>
      <c r="B34" t="s">
        <v>107</v>
      </c>
      <c r="C34" t="str">
        <f t="shared" si="0"/>
        <v>Luca Lang</v>
      </c>
      <c r="F34">
        <v>25</v>
      </c>
      <c r="G34" t="str">
        <f>VLOOKUP(C34,Teilnehmer!$A$1:$A$200,1,FALSE)</f>
        <v>Luca Lang</v>
      </c>
      <c r="H34">
        <f t="shared" si="2"/>
        <v>0</v>
      </c>
    </row>
    <row r="35" spans="1:8" x14ac:dyDescent="0.3">
      <c r="A35" t="s">
        <v>70</v>
      </c>
      <c r="B35" t="s">
        <v>40</v>
      </c>
      <c r="C35" t="str">
        <f t="shared" si="0"/>
        <v>Emma Zyber</v>
      </c>
      <c r="F35">
        <v>25</v>
      </c>
      <c r="G35" t="str">
        <f>VLOOKUP(C35,Teilnehmer!$A$1:$A$200,1,FALSE)</f>
        <v>Emma Zyber</v>
      </c>
      <c r="H35">
        <f t="shared" si="2"/>
        <v>1</v>
      </c>
    </row>
    <row r="36" spans="1:8" x14ac:dyDescent="0.3">
      <c r="A36" t="s">
        <v>77</v>
      </c>
      <c r="B36" t="s">
        <v>127</v>
      </c>
      <c r="C36" t="str">
        <f t="shared" si="0"/>
        <v>Matteo Kuhn</v>
      </c>
      <c r="F36">
        <v>24</v>
      </c>
      <c r="G36" t="str">
        <f>VLOOKUP(C36,Teilnehmer!$A$1:$A$200,1,FALSE)</f>
        <v>Matteo Kuhn</v>
      </c>
      <c r="H36">
        <f t="shared" si="2"/>
        <v>0</v>
      </c>
    </row>
    <row r="37" spans="1:8" x14ac:dyDescent="0.3">
      <c r="A37" t="s">
        <v>28</v>
      </c>
      <c r="B37" t="s">
        <v>136</v>
      </c>
      <c r="C37" t="str">
        <f t="shared" si="0"/>
        <v>Levin Penrod</v>
      </c>
      <c r="F37">
        <v>24</v>
      </c>
      <c r="G37" t="str">
        <f>VLOOKUP(C37,Teilnehmer!$A$1:$A$200,1,FALSE)</f>
        <v>Levin Penrod</v>
      </c>
      <c r="H37">
        <f t="shared" si="2"/>
        <v>1</v>
      </c>
    </row>
    <row r="38" spans="1:8" x14ac:dyDescent="0.3">
      <c r="A38" t="s">
        <v>106</v>
      </c>
      <c r="B38" t="s">
        <v>140</v>
      </c>
      <c r="C38" t="str">
        <f t="shared" si="0"/>
        <v>Hyab Kidane Tesfamichael</v>
      </c>
      <c r="F38">
        <v>24</v>
      </c>
      <c r="G38" t="str">
        <f>VLOOKUP(C38,Teilnehmer!$A$1:$A$200,1,FALSE)</f>
        <v>Hyab Kidane Tesfamichael</v>
      </c>
      <c r="H38">
        <f t="shared" si="2"/>
        <v>0</v>
      </c>
    </row>
    <row r="39" spans="1:8" x14ac:dyDescent="0.3">
      <c r="A39" t="s">
        <v>67</v>
      </c>
      <c r="B39" t="s">
        <v>68</v>
      </c>
      <c r="C39" t="str">
        <f t="shared" si="0"/>
        <v>Greta Eidmann</v>
      </c>
      <c r="F39">
        <v>23</v>
      </c>
      <c r="G39" t="str">
        <f>VLOOKUP(C39,Teilnehmer!$A$1:$A$200,1,FALSE)</f>
        <v>Greta Eidmann</v>
      </c>
      <c r="H39">
        <f t="shared" si="2"/>
        <v>1</v>
      </c>
    </row>
    <row r="40" spans="1:8" x14ac:dyDescent="0.3">
      <c r="A40" t="s">
        <v>288</v>
      </c>
      <c r="B40" t="s">
        <v>289</v>
      </c>
      <c r="C40" t="str">
        <f t="shared" si="0"/>
        <v>Noah Schrimpf</v>
      </c>
      <c r="F40">
        <v>23</v>
      </c>
      <c r="G40" t="str">
        <f>VLOOKUP(C40,Teilnehmer!$A$1:$A$200,1,FALSE)</f>
        <v>Noah Schrimpf</v>
      </c>
      <c r="H40">
        <f t="shared" si="2"/>
        <v>0</v>
      </c>
    </row>
    <row r="41" spans="1:8" x14ac:dyDescent="0.3">
      <c r="A41" t="s">
        <v>278</v>
      </c>
      <c r="B41" t="s">
        <v>279</v>
      </c>
      <c r="C41" t="str">
        <f t="shared" si="0"/>
        <v>Karl Schell</v>
      </c>
      <c r="F41">
        <v>23</v>
      </c>
      <c r="G41" t="str">
        <f>VLOOKUP(C41,Teilnehmer!$A$1:$A$200,1,FALSE)</f>
        <v>Karl Schell</v>
      </c>
      <c r="H41">
        <f t="shared" si="2"/>
        <v>1</v>
      </c>
    </row>
    <row r="42" spans="1:8" x14ac:dyDescent="0.3">
      <c r="A42" t="s">
        <v>280</v>
      </c>
      <c r="B42" t="s">
        <v>44</v>
      </c>
      <c r="C42" t="str">
        <f t="shared" si="0"/>
        <v>Paul Leipold</v>
      </c>
      <c r="F42">
        <v>23</v>
      </c>
      <c r="G42" t="str">
        <f>VLOOKUP(C42,Teilnehmer!$A$1:$A$200,1,FALSE)</f>
        <v>Paul Leipold</v>
      </c>
      <c r="H42">
        <f t="shared" si="2"/>
        <v>0</v>
      </c>
    </row>
    <row r="43" spans="1:8" x14ac:dyDescent="0.3">
      <c r="A43" t="s">
        <v>137</v>
      </c>
      <c r="B43" t="s">
        <v>138</v>
      </c>
      <c r="C43" t="str">
        <f t="shared" si="0"/>
        <v>Jendrik Fatum</v>
      </c>
      <c r="F43">
        <v>23</v>
      </c>
      <c r="G43" t="str">
        <f>VLOOKUP(C43,Teilnehmer!$A$1:$A$200,1,FALSE)</f>
        <v>Jendrik Fatum</v>
      </c>
      <c r="H43">
        <f t="shared" si="2"/>
        <v>1</v>
      </c>
    </row>
    <row r="44" spans="1:8" x14ac:dyDescent="0.3">
      <c r="A44" t="s">
        <v>110</v>
      </c>
      <c r="B44" t="s">
        <v>34</v>
      </c>
      <c r="C44" t="str">
        <f t="shared" si="0"/>
        <v>Mia Abeska</v>
      </c>
      <c r="F44">
        <v>23</v>
      </c>
      <c r="G44" t="str">
        <f>VLOOKUP(C44,Teilnehmer!$A$1:$A$200,1,FALSE)</f>
        <v>Mia Abeska</v>
      </c>
      <c r="H44">
        <f t="shared" si="2"/>
        <v>0</v>
      </c>
    </row>
    <row r="45" spans="1:8" x14ac:dyDescent="0.3">
      <c r="A45" t="s">
        <v>290</v>
      </c>
      <c r="B45" t="s">
        <v>291</v>
      </c>
      <c r="C45" t="str">
        <f t="shared" si="0"/>
        <v>Laurenz Geiling</v>
      </c>
      <c r="F45">
        <v>21</v>
      </c>
      <c r="G45" t="str">
        <f>VLOOKUP(C45,Teilnehmer!$A$1:$A$200,1,FALSE)</f>
        <v>Laurenz Geiling</v>
      </c>
      <c r="H45">
        <f t="shared" si="2"/>
        <v>1</v>
      </c>
    </row>
    <row r="46" spans="1:8" x14ac:dyDescent="0.3">
      <c r="A46" t="s">
        <v>35</v>
      </c>
      <c r="B46" t="s">
        <v>112</v>
      </c>
      <c r="C46" t="str">
        <f t="shared" si="0"/>
        <v>Karolina Wahl</v>
      </c>
      <c r="F46">
        <v>21</v>
      </c>
      <c r="G46" t="str">
        <f>VLOOKUP(C46,Teilnehmer!$A$1:$A$200,1,FALSE)</f>
        <v>Karolina Wahl</v>
      </c>
      <c r="H46">
        <f t="shared" si="2"/>
        <v>0</v>
      </c>
    </row>
    <row r="47" spans="1:8" x14ac:dyDescent="0.3">
      <c r="A47" t="s">
        <v>229</v>
      </c>
      <c r="B47" t="s">
        <v>230</v>
      </c>
      <c r="C47" t="str">
        <f t="shared" si="0"/>
        <v>Lieselotte Nauer</v>
      </c>
      <c r="F47">
        <v>21</v>
      </c>
      <c r="G47" t="str">
        <f>VLOOKUP(C47,Teilnehmer!$A$1:$A$200,1,FALSE)</f>
        <v>Lieselotte Nauer</v>
      </c>
      <c r="H47">
        <f t="shared" si="2"/>
        <v>1</v>
      </c>
    </row>
    <row r="48" spans="1:8" x14ac:dyDescent="0.3">
      <c r="A48" t="s">
        <v>84</v>
      </c>
      <c r="B48" t="s">
        <v>85</v>
      </c>
      <c r="C48" t="str">
        <f t="shared" si="0"/>
        <v>Benaja Stock</v>
      </c>
      <c r="F48">
        <v>21</v>
      </c>
      <c r="G48" t="str">
        <f>VLOOKUP(C48,Teilnehmer!$A$1:$A$200,1,FALSE)</f>
        <v>Benaja Stock</v>
      </c>
      <c r="H48">
        <f t="shared" si="2"/>
        <v>0</v>
      </c>
    </row>
    <row r="49" spans="1:8" x14ac:dyDescent="0.3">
      <c r="A49" t="s">
        <v>66</v>
      </c>
      <c r="B49" t="s">
        <v>71</v>
      </c>
      <c r="C49" t="str">
        <f t="shared" si="0"/>
        <v>Pia Kostka</v>
      </c>
      <c r="F49">
        <v>21</v>
      </c>
      <c r="G49" t="str">
        <f>VLOOKUP(C49,Teilnehmer!$A$1:$A$200,1,FALSE)</f>
        <v>Pia Kostka</v>
      </c>
      <c r="H49">
        <f t="shared" si="2"/>
        <v>1</v>
      </c>
    </row>
    <row r="50" spans="1:8" x14ac:dyDescent="0.3">
      <c r="A50" t="s">
        <v>208</v>
      </c>
      <c r="B50" t="s">
        <v>212</v>
      </c>
      <c r="C50" t="str">
        <f t="shared" si="0"/>
        <v>Anna Belle Haberkorn</v>
      </c>
      <c r="F50">
        <v>21</v>
      </c>
      <c r="G50" t="str">
        <f>VLOOKUP(C50,Teilnehmer!$A$1:$A$200,1,FALSE)</f>
        <v>Anna Belle Haberkorn</v>
      </c>
      <c r="H50">
        <f t="shared" ref="H50:H68" si="3">MOD(ROW(),2)</f>
        <v>0</v>
      </c>
    </row>
    <row r="51" spans="1:8" x14ac:dyDescent="0.3">
      <c r="A51" t="s">
        <v>287</v>
      </c>
      <c r="B51" t="s">
        <v>47</v>
      </c>
      <c r="C51" t="str">
        <f t="shared" si="0"/>
        <v>Ella Stoyhe</v>
      </c>
      <c r="F51">
        <v>21</v>
      </c>
      <c r="G51" t="str">
        <f>VLOOKUP(C51,Teilnehmer!$A$1:$A$200,1,FALSE)</f>
        <v>Ella Stoyhe</v>
      </c>
      <c r="H51">
        <f t="shared" si="3"/>
        <v>1</v>
      </c>
    </row>
    <row r="52" spans="1:8" x14ac:dyDescent="0.3">
      <c r="A52" t="s">
        <v>246</v>
      </c>
      <c r="B52" t="s">
        <v>249</v>
      </c>
      <c r="C52" t="str">
        <f t="shared" si="0"/>
        <v>Marie-Luise Weppler</v>
      </c>
      <c r="F52">
        <v>21</v>
      </c>
      <c r="G52" t="str">
        <f>VLOOKUP(C52,Teilnehmer!$A$1:$A$200,1,FALSE)</f>
        <v>Marie-Luise Weppler</v>
      </c>
      <c r="H52">
        <f t="shared" si="3"/>
        <v>0</v>
      </c>
    </row>
    <row r="53" spans="1:8" x14ac:dyDescent="0.3">
      <c r="A53" t="s">
        <v>282</v>
      </c>
      <c r="B53" t="s">
        <v>283</v>
      </c>
      <c r="C53" t="str">
        <f t="shared" si="0"/>
        <v>Aria Kleemann</v>
      </c>
      <c r="F53">
        <v>20</v>
      </c>
      <c r="G53" t="str">
        <f>VLOOKUP(C53,Teilnehmer!$A$1:$A$200,1,FALSE)</f>
        <v>Aria Kleemann</v>
      </c>
      <c r="H53">
        <f t="shared" si="3"/>
        <v>1</v>
      </c>
    </row>
    <row r="54" spans="1:8" x14ac:dyDescent="0.3">
      <c r="A54" t="s">
        <v>123</v>
      </c>
      <c r="B54" t="s">
        <v>124</v>
      </c>
      <c r="C54" t="str">
        <f t="shared" si="0"/>
        <v>Tom Ruhl</v>
      </c>
      <c r="F54">
        <v>20</v>
      </c>
      <c r="G54" t="str">
        <f>VLOOKUP(C54,Teilnehmer!$A$1:$A$200,1,FALSE)</f>
        <v>Tom Ruhl</v>
      </c>
      <c r="H54">
        <f t="shared" si="3"/>
        <v>0</v>
      </c>
    </row>
    <row r="55" spans="1:8" x14ac:dyDescent="0.3">
      <c r="A55" t="s">
        <v>31</v>
      </c>
      <c r="B55" t="s">
        <v>42</v>
      </c>
      <c r="C55" t="str">
        <f t="shared" si="0"/>
        <v>Amelie Wolf</v>
      </c>
      <c r="F55">
        <v>20</v>
      </c>
      <c r="G55" t="str">
        <f>VLOOKUP(C55,Teilnehmer!$A$1:$A$200,1,FALSE)</f>
        <v>Amelie Wolf</v>
      </c>
      <c r="H55">
        <f t="shared" si="3"/>
        <v>1</v>
      </c>
    </row>
    <row r="56" spans="1:8" x14ac:dyDescent="0.3">
      <c r="A56" t="s">
        <v>66</v>
      </c>
      <c r="B56" t="s">
        <v>47</v>
      </c>
      <c r="C56" t="str">
        <f t="shared" si="0"/>
        <v>Ella Kostka</v>
      </c>
      <c r="F56">
        <v>20</v>
      </c>
      <c r="G56" t="str">
        <f>VLOOKUP(C56,Teilnehmer!$A$1:$A$200,1,FALSE)</f>
        <v>Ella Kostka</v>
      </c>
      <c r="H56">
        <f t="shared" si="3"/>
        <v>0</v>
      </c>
    </row>
    <row r="57" spans="1:8" x14ac:dyDescent="0.3">
      <c r="A57" t="s">
        <v>273</v>
      </c>
      <c r="B57" t="s">
        <v>281</v>
      </c>
      <c r="C57" t="str">
        <f t="shared" si="0"/>
        <v>Theodor Christen</v>
      </c>
      <c r="F57">
        <v>19</v>
      </c>
      <c r="G57" t="str">
        <f>VLOOKUP(C57,Teilnehmer!$A$1:$A$200,1,FALSE)</f>
        <v>Theodor Christen</v>
      </c>
      <c r="H57">
        <f t="shared" si="3"/>
        <v>1</v>
      </c>
    </row>
    <row r="58" spans="1:8" x14ac:dyDescent="0.3">
      <c r="A58" t="s">
        <v>204</v>
      </c>
      <c r="B58" t="s">
        <v>205</v>
      </c>
      <c r="C58" t="str">
        <f t="shared" si="0"/>
        <v>Ben Dukart</v>
      </c>
      <c r="F58">
        <v>19</v>
      </c>
      <c r="G58" t="str">
        <f>VLOOKUP(C58,Teilnehmer!$A$1:$A$200,1,FALSE)</f>
        <v>Ben Dukart</v>
      </c>
      <c r="H58">
        <f t="shared" si="3"/>
        <v>0</v>
      </c>
    </row>
    <row r="59" spans="1:8" x14ac:dyDescent="0.3">
      <c r="A59" t="s">
        <v>67</v>
      </c>
      <c r="B59" t="s">
        <v>284</v>
      </c>
      <c r="C59" t="str">
        <f t="shared" si="0"/>
        <v>Wilhelm Eidmann</v>
      </c>
      <c r="F59">
        <v>18</v>
      </c>
      <c r="G59" t="str">
        <f>VLOOKUP(C59,Teilnehmer!$A$1:$A$200,1,FALSE)</f>
        <v>Wilhelm Eidmann</v>
      </c>
      <c r="H59">
        <f t="shared" si="3"/>
        <v>1</v>
      </c>
    </row>
    <row r="60" spans="1:8" x14ac:dyDescent="0.3">
      <c r="A60" t="s">
        <v>232</v>
      </c>
      <c r="B60" t="s">
        <v>233</v>
      </c>
      <c r="C60" t="str">
        <f t="shared" si="0"/>
        <v>Finn Brähler</v>
      </c>
      <c r="F60">
        <v>18</v>
      </c>
      <c r="G60" t="str">
        <f>VLOOKUP(C60,Teilnehmer!$A$1:$A$200,1,FALSE)</f>
        <v>Finn Brähler</v>
      </c>
      <c r="H60">
        <f t="shared" si="3"/>
        <v>0</v>
      </c>
    </row>
    <row r="61" spans="1:8" x14ac:dyDescent="0.3">
      <c r="A61" t="s">
        <v>293</v>
      </c>
      <c r="B61" t="s">
        <v>41</v>
      </c>
      <c r="C61" t="str">
        <f t="shared" si="0"/>
        <v>Frieda Köhler</v>
      </c>
      <c r="F61">
        <v>17</v>
      </c>
      <c r="G61" t="str">
        <f>VLOOKUP(C61,Teilnehmer!$A$1:$A$200,1,FALSE)</f>
        <v>Frieda Köhler</v>
      </c>
      <c r="H61">
        <f t="shared" si="3"/>
        <v>1</v>
      </c>
    </row>
    <row r="62" spans="1:8" x14ac:dyDescent="0.3">
      <c r="A62" t="s">
        <v>285</v>
      </c>
      <c r="B62" t="s">
        <v>286</v>
      </c>
      <c r="C62" t="str">
        <f t="shared" si="0"/>
        <v>Layla Sapunaru</v>
      </c>
      <c r="F62">
        <v>17</v>
      </c>
      <c r="G62" t="str">
        <f>VLOOKUP(C62,Teilnehmer!$A$1:$A$200,1,FALSE)</f>
        <v>Layla Sapunaru</v>
      </c>
      <c r="H62">
        <f t="shared" si="3"/>
        <v>0</v>
      </c>
    </row>
    <row r="63" spans="1:8" x14ac:dyDescent="0.3">
      <c r="A63" t="s">
        <v>108</v>
      </c>
      <c r="B63" t="s">
        <v>109</v>
      </c>
      <c r="C63" t="str">
        <f t="shared" si="0"/>
        <v>Lejna Kartal</v>
      </c>
      <c r="F63">
        <v>17</v>
      </c>
      <c r="G63" t="str">
        <f>VLOOKUP(C63,Teilnehmer!$A$1:$A$200,1,FALSE)</f>
        <v>Lejna Kartal</v>
      </c>
      <c r="H63">
        <f t="shared" si="3"/>
        <v>1</v>
      </c>
    </row>
    <row r="64" spans="1:8" x14ac:dyDescent="0.3">
      <c r="A64" t="s">
        <v>228</v>
      </c>
      <c r="B64" t="s">
        <v>234</v>
      </c>
      <c r="C64" t="str">
        <f t="shared" si="0"/>
        <v>Luka Sofie Lewora</v>
      </c>
      <c r="F64">
        <v>16</v>
      </c>
      <c r="G64" t="str">
        <f>VLOOKUP(C64,Teilnehmer!$A$1:$A$200,1,FALSE)</f>
        <v>Luka Sofie Lewora</v>
      </c>
      <c r="H64">
        <f t="shared" si="3"/>
        <v>0</v>
      </c>
    </row>
    <row r="65" spans="1:8" x14ac:dyDescent="0.3">
      <c r="A65" t="s">
        <v>295</v>
      </c>
      <c r="B65" t="s">
        <v>296</v>
      </c>
      <c r="C65" t="str">
        <f t="shared" ref="C65:C68" si="4">B65&amp;" "&amp;A65</f>
        <v>Esra Schaefer</v>
      </c>
      <c r="F65">
        <v>16</v>
      </c>
      <c r="G65" t="str">
        <f>VLOOKUP(C65,Teilnehmer!$A$1:$A$200,1,FALSE)</f>
        <v>Esra Schaefer</v>
      </c>
      <c r="H65">
        <f t="shared" si="3"/>
        <v>1</v>
      </c>
    </row>
    <row r="66" spans="1:8" x14ac:dyDescent="0.3">
      <c r="A66" t="s">
        <v>297</v>
      </c>
      <c r="B66" t="s">
        <v>298</v>
      </c>
      <c r="C66" t="str">
        <f t="shared" si="4"/>
        <v>Aleyna Hussein</v>
      </c>
      <c r="F66">
        <v>16</v>
      </c>
      <c r="G66" t="str">
        <f>VLOOKUP(C66,Teilnehmer!$A$1:$A$200,1,FALSE)</f>
        <v>Aleyna Hussein</v>
      </c>
      <c r="H66">
        <f t="shared" si="3"/>
        <v>0</v>
      </c>
    </row>
    <row r="67" spans="1:8" x14ac:dyDescent="0.3">
      <c r="A67" t="s">
        <v>129</v>
      </c>
      <c r="B67" t="s">
        <v>231</v>
      </c>
      <c r="C67" t="str">
        <f t="shared" si="4"/>
        <v>Elina Beyer</v>
      </c>
      <c r="F67">
        <v>15</v>
      </c>
      <c r="G67" t="str">
        <f>VLOOKUP(C67,Teilnehmer!$A$1:$A$200,1,FALSE)</f>
        <v>Elina Beyer</v>
      </c>
      <c r="H67">
        <f t="shared" si="3"/>
        <v>1</v>
      </c>
    </row>
    <row r="68" spans="1:8" x14ac:dyDescent="0.3">
      <c r="A68" t="s">
        <v>61</v>
      </c>
      <c r="B68" t="s">
        <v>294</v>
      </c>
      <c r="C68" t="str">
        <f t="shared" si="4"/>
        <v>Alma Delgado Vetter</v>
      </c>
      <c r="F68">
        <v>12</v>
      </c>
      <c r="G68" t="str">
        <f>VLOOKUP(C68,Teilnehmer!$A$1:$A$200,1,FALSE)</f>
        <v>Alma Delgado Vetter</v>
      </c>
      <c r="H68">
        <f t="shared" si="3"/>
        <v>0</v>
      </c>
    </row>
  </sheetData>
  <autoFilter ref="A1:H68" xr:uid="{00000000-0009-0000-0000-00000C000000}"/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58"/>
  <sheetViews>
    <sheetView topLeftCell="A49" workbookViewId="0">
      <selection activeCell="A59" sqref="A59:I60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316</v>
      </c>
      <c r="B1" t="s">
        <v>12</v>
      </c>
      <c r="C1" t="str">
        <f t="shared" ref="C1:C33" si="0">B1&amp;" "&amp;A1</f>
        <v>Hindernissprint TU8_Angersbach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8" x14ac:dyDescent="0.3">
      <c r="A2" t="s">
        <v>318</v>
      </c>
      <c r="B2" t="s">
        <v>78</v>
      </c>
      <c r="C2" t="str">
        <f t="shared" si="0"/>
        <v>Milan Orth</v>
      </c>
      <c r="F2">
        <v>13.36</v>
      </c>
      <c r="G2" t="str">
        <f>VLOOKUP(C2,Teilnehmer!$A$1:$A$200,1,FALSE)</f>
        <v>Milan Orth</v>
      </c>
      <c r="H2">
        <f t="shared" ref="H2:H33" si="1">MOD(ROW(),2)</f>
        <v>0</v>
      </c>
    </row>
    <row r="3" spans="1:8" x14ac:dyDescent="0.3">
      <c r="A3" t="s">
        <v>273</v>
      </c>
      <c r="B3" t="s">
        <v>274</v>
      </c>
      <c r="C3" t="str">
        <f t="shared" si="0"/>
        <v>Wilma Christen</v>
      </c>
      <c r="F3">
        <v>13.73</v>
      </c>
      <c r="G3" t="str">
        <f>VLOOKUP(C3,Teilnehmer!$A$1:$A$200,1,FALSE)</f>
        <v>Wilma Christen</v>
      </c>
      <c r="H3">
        <f t="shared" si="1"/>
        <v>1</v>
      </c>
    </row>
    <row r="4" spans="1:8" x14ac:dyDescent="0.3">
      <c r="A4" t="s">
        <v>66</v>
      </c>
      <c r="B4" t="s">
        <v>47</v>
      </c>
      <c r="C4" t="str">
        <f t="shared" si="0"/>
        <v>Ella Kostka</v>
      </c>
      <c r="F4">
        <v>13.75</v>
      </c>
      <c r="G4" t="str">
        <f>VLOOKUP(C4,Teilnehmer!$A$1:$A$200,1,FALSE)</f>
        <v>Ella Kostka</v>
      </c>
      <c r="H4">
        <f t="shared" si="1"/>
        <v>0</v>
      </c>
    </row>
    <row r="5" spans="1:8" x14ac:dyDescent="0.3">
      <c r="A5" t="s">
        <v>35</v>
      </c>
      <c r="B5" t="s">
        <v>226</v>
      </c>
      <c r="C5" t="str">
        <f t="shared" si="0"/>
        <v>Maximilian Wahl</v>
      </c>
      <c r="F5">
        <v>13.89</v>
      </c>
      <c r="G5" t="str">
        <f>VLOOKUP(C5,Teilnehmer!$A$1:$A$200,1,FALSE)</f>
        <v>Maximilian Wahl</v>
      </c>
      <c r="H5">
        <f t="shared" si="1"/>
        <v>1</v>
      </c>
    </row>
    <row r="6" spans="1:8" x14ac:dyDescent="0.3">
      <c r="A6" t="s">
        <v>66</v>
      </c>
      <c r="B6" t="s">
        <v>71</v>
      </c>
      <c r="C6" t="str">
        <f t="shared" si="0"/>
        <v>Pia Kostka</v>
      </c>
      <c r="F6">
        <v>13.92</v>
      </c>
      <c r="G6" t="str">
        <f>VLOOKUP(C6,Teilnehmer!$A$1:$A$200,1,FALSE)</f>
        <v>Pia Kostka</v>
      </c>
      <c r="H6">
        <f t="shared" si="1"/>
        <v>0</v>
      </c>
    </row>
    <row r="7" spans="1:8" x14ac:dyDescent="0.3">
      <c r="A7" t="s">
        <v>81</v>
      </c>
      <c r="B7" t="s">
        <v>56</v>
      </c>
      <c r="C7" t="str">
        <f t="shared" si="0"/>
        <v>Aaron Wößner</v>
      </c>
      <c r="F7">
        <v>13.94</v>
      </c>
      <c r="G7" t="str">
        <f>VLOOKUP(C7,Teilnehmer!$A$1:$A$200,1,FALSE)</f>
        <v>Aaron Wößner</v>
      </c>
      <c r="H7">
        <f t="shared" si="1"/>
        <v>1</v>
      </c>
    </row>
    <row r="8" spans="1:8" x14ac:dyDescent="0.3">
      <c r="A8" t="s">
        <v>198</v>
      </c>
      <c r="B8" t="s">
        <v>199</v>
      </c>
      <c r="C8" t="str">
        <f t="shared" si="0"/>
        <v>Klara Rehbein</v>
      </c>
      <c r="F8">
        <v>13.99</v>
      </c>
      <c r="G8" t="str">
        <f>VLOOKUP(C8,Teilnehmer!$A$1:$A$200,1,FALSE)</f>
        <v>Klara Rehbein</v>
      </c>
      <c r="H8">
        <f t="shared" si="1"/>
        <v>0</v>
      </c>
    </row>
    <row r="9" spans="1:8" x14ac:dyDescent="0.3">
      <c r="A9" t="s">
        <v>246</v>
      </c>
      <c r="B9" t="s">
        <v>47</v>
      </c>
      <c r="C9" t="str">
        <f t="shared" si="0"/>
        <v>Ella Weppler</v>
      </c>
      <c r="F9">
        <v>14</v>
      </c>
      <c r="G9" t="str">
        <f>VLOOKUP(C9,Teilnehmer!$A$1:$A$200,1,FALSE)</f>
        <v>Ella Weppler</v>
      </c>
      <c r="H9">
        <f t="shared" si="1"/>
        <v>1</v>
      </c>
    </row>
    <row r="10" spans="1:8" x14ac:dyDescent="0.3">
      <c r="A10" t="s">
        <v>79</v>
      </c>
      <c r="B10" t="s">
        <v>80</v>
      </c>
      <c r="C10" t="str">
        <f t="shared" si="0"/>
        <v>Anna Hill</v>
      </c>
      <c r="F10">
        <v>14.11</v>
      </c>
      <c r="G10" t="str">
        <f>VLOOKUP(C10,Teilnehmer!$A$1:$A$200,1,FALSE)</f>
        <v>Anna Hill</v>
      </c>
      <c r="H10">
        <f t="shared" si="1"/>
        <v>0</v>
      </c>
    </row>
    <row r="11" spans="1:8" x14ac:dyDescent="0.3">
      <c r="A11" t="s">
        <v>48</v>
      </c>
      <c r="B11" t="s">
        <v>247</v>
      </c>
      <c r="C11" t="str">
        <f t="shared" si="0"/>
        <v>Ole Weiland</v>
      </c>
      <c r="F11">
        <v>14.24</v>
      </c>
      <c r="G11" t="str">
        <f>VLOOKUP(C11,Teilnehmer!$A$1:$A$200,1,FALSE)</f>
        <v>Ole Weiland</v>
      </c>
      <c r="H11">
        <f t="shared" si="1"/>
        <v>1</v>
      </c>
    </row>
    <row r="12" spans="1:8" x14ac:dyDescent="0.3">
      <c r="A12" t="s">
        <v>35</v>
      </c>
      <c r="B12" t="s">
        <v>201</v>
      </c>
      <c r="C12" t="str">
        <f t="shared" si="0"/>
        <v>Maria Wahl</v>
      </c>
      <c r="F12">
        <v>14.31</v>
      </c>
      <c r="G12" t="str">
        <f>VLOOKUP(C12,Teilnehmer!$A$1:$A$200,1,FALSE)</f>
        <v>Maria Wahl</v>
      </c>
      <c r="H12">
        <f t="shared" si="1"/>
        <v>0</v>
      </c>
    </row>
    <row r="13" spans="1:8" x14ac:dyDescent="0.3">
      <c r="A13" t="s">
        <v>248</v>
      </c>
      <c r="B13" t="s">
        <v>211</v>
      </c>
      <c r="C13" t="str">
        <f t="shared" si="0"/>
        <v>Theo Bugge</v>
      </c>
      <c r="F13">
        <v>14.38</v>
      </c>
      <c r="G13" t="str">
        <f>VLOOKUP(C13,Teilnehmer!$A$1:$A$200,1,FALSE)</f>
        <v>Theo Bugge</v>
      </c>
      <c r="H13">
        <f t="shared" si="1"/>
        <v>1</v>
      </c>
    </row>
    <row r="14" spans="1:8" x14ac:dyDescent="0.3">
      <c r="A14" t="s">
        <v>70</v>
      </c>
      <c r="B14" t="s">
        <v>40</v>
      </c>
      <c r="C14" t="str">
        <f t="shared" si="0"/>
        <v>Emma Zyber</v>
      </c>
      <c r="F14">
        <v>14.41</v>
      </c>
      <c r="G14" t="str">
        <f>VLOOKUP(C14,Teilnehmer!$A$1:$A$200,1,FALSE)</f>
        <v>Emma Zyber</v>
      </c>
      <c r="H14">
        <f t="shared" si="1"/>
        <v>0</v>
      </c>
    </row>
    <row r="15" spans="1:8" x14ac:dyDescent="0.3">
      <c r="A15" t="s">
        <v>39</v>
      </c>
      <c r="B15" t="s">
        <v>69</v>
      </c>
      <c r="C15" t="str">
        <f t="shared" si="0"/>
        <v>Sofia Strom</v>
      </c>
      <c r="F15">
        <v>14.49</v>
      </c>
      <c r="G15" t="str">
        <f>VLOOKUP(C15,Teilnehmer!$A$1:$A$200,1,FALSE)</f>
        <v>Sofia Strom</v>
      </c>
      <c r="H15">
        <f t="shared" si="1"/>
        <v>1</v>
      </c>
    </row>
    <row r="16" spans="1:8" x14ac:dyDescent="0.3">
      <c r="A16" t="s">
        <v>84</v>
      </c>
      <c r="B16" t="s">
        <v>85</v>
      </c>
      <c r="C16" t="str">
        <f t="shared" si="0"/>
        <v>Benaja Stock</v>
      </c>
      <c r="F16">
        <v>14.55</v>
      </c>
      <c r="G16" t="str">
        <f>VLOOKUP(C16,Teilnehmer!$A$1:$A$200,1,FALSE)</f>
        <v>Benaja Stock</v>
      </c>
      <c r="H16">
        <f t="shared" si="1"/>
        <v>0</v>
      </c>
    </row>
    <row r="17" spans="1:8" x14ac:dyDescent="0.3">
      <c r="A17" t="s">
        <v>90</v>
      </c>
      <c r="B17" t="s">
        <v>91</v>
      </c>
      <c r="C17" t="str">
        <f t="shared" si="0"/>
        <v>Leni Steudter</v>
      </c>
      <c r="F17">
        <v>14.57</v>
      </c>
      <c r="G17" t="str">
        <f>VLOOKUP(C17,Teilnehmer!$A$1:$A$200,1,FALSE)</f>
        <v>Leni Steudter</v>
      </c>
      <c r="H17">
        <f t="shared" si="1"/>
        <v>1</v>
      </c>
    </row>
    <row r="18" spans="1:8" x14ac:dyDescent="0.3">
      <c r="A18" t="s">
        <v>229</v>
      </c>
      <c r="B18" t="s">
        <v>230</v>
      </c>
      <c r="C18" t="str">
        <f t="shared" si="0"/>
        <v>Lieselotte Nauer</v>
      </c>
      <c r="F18">
        <v>14.74</v>
      </c>
      <c r="G18" t="str">
        <f>VLOOKUP(C18,Teilnehmer!$A$1:$A$200,1,FALSE)</f>
        <v>Lieselotte Nauer</v>
      </c>
      <c r="H18">
        <f t="shared" si="1"/>
        <v>0</v>
      </c>
    </row>
    <row r="19" spans="1:8" x14ac:dyDescent="0.3">
      <c r="A19" t="s">
        <v>116</v>
      </c>
      <c r="B19" t="s">
        <v>117</v>
      </c>
      <c r="C19" t="str">
        <f t="shared" si="0"/>
        <v>Kristina Mushikova</v>
      </c>
      <c r="F19">
        <v>14.74</v>
      </c>
      <c r="G19" t="str">
        <f>VLOOKUP(C19,Teilnehmer!$A$1:$A$200,1,FALSE)</f>
        <v>Kristina Mushikova</v>
      </c>
      <c r="H19">
        <f t="shared" si="1"/>
        <v>1</v>
      </c>
    </row>
    <row r="20" spans="1:8" x14ac:dyDescent="0.3">
      <c r="A20" t="s">
        <v>45</v>
      </c>
      <c r="B20" t="s">
        <v>33</v>
      </c>
      <c r="C20" t="str">
        <f t="shared" si="0"/>
        <v>Lina Schmidt</v>
      </c>
      <c r="F20">
        <v>14.76</v>
      </c>
      <c r="G20" t="str">
        <f>VLOOKUP(C20,Teilnehmer!$A$1:$A$200,1,FALSE)</f>
        <v>Lina Schmidt</v>
      </c>
      <c r="H20">
        <f t="shared" si="1"/>
        <v>0</v>
      </c>
    </row>
    <row r="21" spans="1:8" x14ac:dyDescent="0.3">
      <c r="A21" t="s">
        <v>96</v>
      </c>
      <c r="B21" t="s">
        <v>91</v>
      </c>
      <c r="C21" t="str">
        <f t="shared" si="0"/>
        <v>Leni Fischer</v>
      </c>
      <c r="F21">
        <v>14.79</v>
      </c>
      <c r="G21" t="str">
        <f>VLOOKUP(C21,Teilnehmer!$A$1:$A$200,1,FALSE)</f>
        <v>Leni Fischer</v>
      </c>
      <c r="H21">
        <f t="shared" si="1"/>
        <v>1</v>
      </c>
    </row>
    <row r="22" spans="1:8" x14ac:dyDescent="0.3">
      <c r="A22" t="s">
        <v>208</v>
      </c>
      <c r="B22" t="s">
        <v>212</v>
      </c>
      <c r="C22" t="str">
        <f t="shared" si="0"/>
        <v>Anna Belle Haberkorn</v>
      </c>
      <c r="F22">
        <v>14.83</v>
      </c>
      <c r="G22" t="str">
        <f>VLOOKUP(C22,Teilnehmer!$A$1:$A$200,1,FALSE)</f>
        <v>Anna Belle Haberkorn</v>
      </c>
      <c r="H22">
        <f t="shared" si="1"/>
        <v>0</v>
      </c>
    </row>
    <row r="23" spans="1:8" x14ac:dyDescent="0.3">
      <c r="A23" t="s">
        <v>94</v>
      </c>
      <c r="B23" t="s">
        <v>95</v>
      </c>
      <c r="C23" t="str">
        <f t="shared" si="0"/>
        <v>Lana Braun</v>
      </c>
      <c r="F23">
        <v>14.9</v>
      </c>
      <c r="G23" t="str">
        <f>VLOOKUP(C23,Teilnehmer!$A$1:$A$200,1,FALSE)</f>
        <v>Lana Braun</v>
      </c>
      <c r="H23">
        <f t="shared" si="1"/>
        <v>1</v>
      </c>
    </row>
    <row r="24" spans="1:8" x14ac:dyDescent="0.3">
      <c r="A24" t="s">
        <v>254</v>
      </c>
      <c r="B24" t="s">
        <v>255</v>
      </c>
      <c r="C24" t="str">
        <f t="shared" si="0"/>
        <v>Anton Schumann</v>
      </c>
      <c r="F24">
        <v>14.93</v>
      </c>
      <c r="G24" t="str">
        <f>VLOOKUP(C24,Teilnehmer!$A$1:$A$200,1,FALSE)</f>
        <v>Anton Schumann</v>
      </c>
      <c r="H24">
        <f t="shared" si="1"/>
        <v>0</v>
      </c>
    </row>
    <row r="25" spans="1:8" x14ac:dyDescent="0.3">
      <c r="A25" t="s">
        <v>74</v>
      </c>
      <c r="B25" t="s">
        <v>47</v>
      </c>
      <c r="C25" t="str">
        <f t="shared" si="0"/>
        <v>Ella Stolarski</v>
      </c>
      <c r="F25">
        <v>15.02</v>
      </c>
      <c r="G25" t="str">
        <f>VLOOKUP(C25,Teilnehmer!$A$1:$A$200,1,FALSE)</f>
        <v>Ella Stolarski</v>
      </c>
      <c r="H25">
        <f t="shared" si="1"/>
        <v>1</v>
      </c>
    </row>
    <row r="26" spans="1:8" x14ac:dyDescent="0.3">
      <c r="A26" t="s">
        <v>319</v>
      </c>
      <c r="B26" t="s">
        <v>47</v>
      </c>
      <c r="C26" t="str">
        <f t="shared" si="0"/>
        <v>Ella Weiffenbach</v>
      </c>
      <c r="F26">
        <v>15.09</v>
      </c>
      <c r="G26" t="str">
        <f>VLOOKUP(C26,Teilnehmer!$A$1:$A$200,1,FALSE)</f>
        <v>Ella Weiffenbach</v>
      </c>
      <c r="H26">
        <f t="shared" si="1"/>
        <v>0</v>
      </c>
    </row>
    <row r="27" spans="1:8" x14ac:dyDescent="0.3">
      <c r="A27" t="s">
        <v>113</v>
      </c>
      <c r="B27" t="s">
        <v>46</v>
      </c>
      <c r="C27" t="str">
        <f t="shared" si="0"/>
        <v>Mila Trüber</v>
      </c>
      <c r="F27">
        <v>15.15</v>
      </c>
      <c r="G27" t="str">
        <f>VLOOKUP(C27,Teilnehmer!$A$1:$A$200,1,FALSE)</f>
        <v>Mila Trüber</v>
      </c>
      <c r="H27">
        <f t="shared" si="1"/>
        <v>1</v>
      </c>
    </row>
    <row r="28" spans="1:8" x14ac:dyDescent="0.3">
      <c r="A28" t="s">
        <v>320</v>
      </c>
      <c r="B28" t="s">
        <v>321</v>
      </c>
      <c r="C28" t="str">
        <f t="shared" si="0"/>
        <v>Till Meister</v>
      </c>
      <c r="F28">
        <v>15.27</v>
      </c>
      <c r="G28" t="str">
        <f>VLOOKUP(C28,Teilnehmer!$A$1:$A$200,1,FALSE)</f>
        <v>Till Meister</v>
      </c>
      <c r="H28">
        <f t="shared" si="1"/>
        <v>0</v>
      </c>
    </row>
    <row r="29" spans="1:8" x14ac:dyDescent="0.3">
      <c r="A29" t="s">
        <v>72</v>
      </c>
      <c r="B29" t="s">
        <v>73</v>
      </c>
      <c r="C29" t="str">
        <f t="shared" si="0"/>
        <v>Aron Schmelzer</v>
      </c>
      <c r="F29">
        <v>15.33</v>
      </c>
      <c r="G29" t="str">
        <f>VLOOKUP(C29,Teilnehmer!$A$1:$A$200,1,FALSE)</f>
        <v>Aron Schmelzer</v>
      </c>
      <c r="H29">
        <f t="shared" si="1"/>
        <v>1</v>
      </c>
    </row>
    <row r="30" spans="1:8" x14ac:dyDescent="0.3">
      <c r="A30" t="s">
        <v>77</v>
      </c>
      <c r="B30" t="s">
        <v>78</v>
      </c>
      <c r="C30" t="str">
        <f t="shared" si="0"/>
        <v>Milan Kuhn</v>
      </c>
      <c r="F30">
        <v>15.38</v>
      </c>
      <c r="G30" t="str">
        <f>VLOOKUP(C30,Teilnehmer!$A$1:$A$200,1,FALSE)</f>
        <v>Milan Kuhn</v>
      </c>
      <c r="H30">
        <f t="shared" si="1"/>
        <v>0</v>
      </c>
    </row>
    <row r="31" spans="1:8" x14ac:dyDescent="0.3">
      <c r="A31" t="s">
        <v>322</v>
      </c>
      <c r="B31" t="s">
        <v>323</v>
      </c>
      <c r="C31" t="str">
        <f t="shared" si="0"/>
        <v>Dalia Fuhrmann</v>
      </c>
      <c r="F31">
        <v>15.4</v>
      </c>
      <c r="G31" t="str">
        <f>VLOOKUP(C31,Teilnehmer!$A$1:$A$200,1,FALSE)</f>
        <v>Dalia Fuhrmann</v>
      </c>
      <c r="H31">
        <f t="shared" si="1"/>
        <v>1</v>
      </c>
    </row>
    <row r="32" spans="1:8" x14ac:dyDescent="0.3">
      <c r="A32" t="s">
        <v>92</v>
      </c>
      <c r="B32" t="s">
        <v>93</v>
      </c>
      <c r="C32" t="str">
        <f t="shared" si="0"/>
        <v>Alana Ott</v>
      </c>
      <c r="F32">
        <v>15.55</v>
      </c>
      <c r="G32" t="str">
        <f>VLOOKUP(C32,Teilnehmer!$A$1:$A$200,1,FALSE)</f>
        <v>Alana Ott</v>
      </c>
      <c r="H32">
        <f t="shared" si="1"/>
        <v>0</v>
      </c>
    </row>
    <row r="33" spans="1:8" x14ac:dyDescent="0.3">
      <c r="A33" t="s">
        <v>252</v>
      </c>
      <c r="B33" t="s">
        <v>136</v>
      </c>
      <c r="C33" t="str">
        <f t="shared" si="0"/>
        <v>Levin Giese</v>
      </c>
      <c r="F33">
        <v>15.57</v>
      </c>
      <c r="G33" t="str">
        <f>VLOOKUP(C33,Teilnehmer!$A$1:$A$200,1,FALSE)</f>
        <v>Levin Giese</v>
      </c>
      <c r="H33">
        <f t="shared" si="1"/>
        <v>1</v>
      </c>
    </row>
    <row r="34" spans="1:8" x14ac:dyDescent="0.3">
      <c r="A34" t="s">
        <v>75</v>
      </c>
      <c r="B34" t="s">
        <v>76</v>
      </c>
      <c r="C34" t="str">
        <f t="shared" ref="C34:C58" si="2">B34&amp;" "&amp;A34</f>
        <v>Daniil Ostapenko</v>
      </c>
      <c r="F34">
        <v>15.58</v>
      </c>
      <c r="G34" t="str">
        <f>VLOOKUP(C34,Teilnehmer!$A$1:$A$200,1,FALSE)</f>
        <v>Daniil Ostapenko</v>
      </c>
      <c r="H34">
        <f t="shared" ref="H34:H58" si="3">MOD(ROW(),2)</f>
        <v>0</v>
      </c>
    </row>
    <row r="35" spans="1:8" x14ac:dyDescent="0.3">
      <c r="A35" t="s">
        <v>74</v>
      </c>
      <c r="B35" t="s">
        <v>38</v>
      </c>
      <c r="C35" t="str">
        <f t="shared" si="2"/>
        <v>Emilia Stolarski</v>
      </c>
      <c r="F35">
        <v>15.61</v>
      </c>
      <c r="G35" t="str">
        <f>VLOOKUP(C35,Teilnehmer!$A$1:$A$200,1,FALSE)</f>
        <v>Emilia Stolarski</v>
      </c>
      <c r="H35">
        <f t="shared" si="3"/>
        <v>1</v>
      </c>
    </row>
    <row r="36" spans="1:8" x14ac:dyDescent="0.3">
      <c r="A36" t="s">
        <v>103</v>
      </c>
      <c r="B36" t="s">
        <v>52</v>
      </c>
      <c r="C36" t="str">
        <f t="shared" si="2"/>
        <v>Leonie Vogel</v>
      </c>
      <c r="F36">
        <v>15.83</v>
      </c>
      <c r="G36" t="str">
        <f>VLOOKUP(C36,Teilnehmer!$A$1:$A$200,1,FALSE)</f>
        <v>Leonie Vogel</v>
      </c>
      <c r="H36">
        <f t="shared" si="3"/>
        <v>0</v>
      </c>
    </row>
    <row r="37" spans="1:8" x14ac:dyDescent="0.3">
      <c r="A37" t="s">
        <v>114</v>
      </c>
      <c r="B37" t="s">
        <v>115</v>
      </c>
      <c r="C37" t="str">
        <f t="shared" si="2"/>
        <v>Elian Kern</v>
      </c>
      <c r="F37">
        <v>15.91</v>
      </c>
      <c r="G37" t="str">
        <f>VLOOKUP(C37,Teilnehmer!$A$1:$A$200,1,FALSE)</f>
        <v>Elian Kern</v>
      </c>
      <c r="H37">
        <f t="shared" si="3"/>
        <v>1</v>
      </c>
    </row>
    <row r="38" spans="1:8" x14ac:dyDescent="0.3">
      <c r="A38" t="s">
        <v>106</v>
      </c>
      <c r="B38" t="s">
        <v>140</v>
      </c>
      <c r="C38" t="str">
        <f t="shared" si="2"/>
        <v>Hyab Kidane Tesfamichael</v>
      </c>
      <c r="F38">
        <v>16</v>
      </c>
      <c r="G38" t="str">
        <f>VLOOKUP(C38,Teilnehmer!$A$1:$A$200,1,FALSE)</f>
        <v>Hyab Kidane Tesfamichael</v>
      </c>
      <c r="H38">
        <f t="shared" si="3"/>
        <v>0</v>
      </c>
    </row>
    <row r="39" spans="1:8" x14ac:dyDescent="0.3">
      <c r="A39" t="s">
        <v>35</v>
      </c>
      <c r="B39" t="s">
        <v>112</v>
      </c>
      <c r="C39" t="str">
        <f t="shared" si="2"/>
        <v>Karolina Wahl</v>
      </c>
      <c r="F39">
        <v>16.12</v>
      </c>
      <c r="G39" t="str">
        <f>VLOOKUP(C39,Teilnehmer!$A$1:$A$200,1,FALSE)</f>
        <v>Karolina Wahl</v>
      </c>
      <c r="H39">
        <f t="shared" si="3"/>
        <v>1</v>
      </c>
    </row>
    <row r="40" spans="1:8" x14ac:dyDescent="0.3">
      <c r="A40" t="s">
        <v>88</v>
      </c>
      <c r="B40" t="s">
        <v>44</v>
      </c>
      <c r="C40" t="str">
        <f t="shared" si="2"/>
        <v>Paul Rausch</v>
      </c>
      <c r="F40">
        <v>16.190000000000001</v>
      </c>
      <c r="G40" t="str">
        <f>VLOOKUP(C40,Teilnehmer!$A$1:$A$200,1,FALSE)</f>
        <v>Paul Rausch</v>
      </c>
      <c r="H40">
        <f t="shared" si="3"/>
        <v>0</v>
      </c>
    </row>
    <row r="41" spans="1:8" x14ac:dyDescent="0.3">
      <c r="A41" t="s">
        <v>86</v>
      </c>
      <c r="B41" t="s">
        <v>87</v>
      </c>
      <c r="C41" t="str">
        <f t="shared" si="2"/>
        <v>Oleksander Prykota</v>
      </c>
      <c r="F41">
        <v>16.239999999999998</v>
      </c>
      <c r="G41" t="str">
        <f>VLOOKUP(C41,Teilnehmer!$A$1:$A$200,1,FALSE)</f>
        <v>Oleksander Prykota</v>
      </c>
      <c r="H41">
        <f t="shared" si="3"/>
        <v>1</v>
      </c>
    </row>
    <row r="42" spans="1:8" x14ac:dyDescent="0.3">
      <c r="A42" t="s">
        <v>29</v>
      </c>
      <c r="B42" t="s">
        <v>107</v>
      </c>
      <c r="C42" t="str">
        <f t="shared" si="2"/>
        <v>Luca Lang</v>
      </c>
      <c r="F42">
        <v>16.52</v>
      </c>
      <c r="G42" t="str">
        <f>VLOOKUP(C42,Teilnehmer!$A$1:$A$200,1,FALSE)</f>
        <v>Luca Lang</v>
      </c>
      <c r="H42">
        <f t="shared" si="3"/>
        <v>0</v>
      </c>
    </row>
    <row r="43" spans="1:8" x14ac:dyDescent="0.3">
      <c r="A43" t="s">
        <v>2</v>
      </c>
      <c r="B43" t="s">
        <v>324</v>
      </c>
      <c r="C43" t="str">
        <f t="shared" si="2"/>
        <v>Klaas Lauterbach</v>
      </c>
      <c r="F43">
        <v>16.600000000000001</v>
      </c>
      <c r="G43" t="str">
        <f>VLOOKUP(C43,Teilnehmer!$A$1:$A$200,1,FALSE)</f>
        <v>Klaas Lauterbach</v>
      </c>
      <c r="H43">
        <f t="shared" si="3"/>
        <v>1</v>
      </c>
    </row>
    <row r="44" spans="1:8" x14ac:dyDescent="0.3">
      <c r="A44" t="s">
        <v>82</v>
      </c>
      <c r="B44" t="s">
        <v>83</v>
      </c>
      <c r="C44" t="str">
        <f t="shared" si="2"/>
        <v>Lasse Künzel</v>
      </c>
      <c r="F44">
        <v>16.62</v>
      </c>
      <c r="G44" t="str">
        <f>VLOOKUP(C44,Teilnehmer!$A$1:$A$200,1,FALSE)</f>
        <v>Lasse Künzel</v>
      </c>
      <c r="H44">
        <f t="shared" si="3"/>
        <v>0</v>
      </c>
    </row>
    <row r="45" spans="1:8" x14ac:dyDescent="0.3">
      <c r="A45" t="s">
        <v>122</v>
      </c>
      <c r="B45" t="s">
        <v>107</v>
      </c>
      <c r="C45" t="str">
        <f t="shared" si="2"/>
        <v>Luca Thaler</v>
      </c>
      <c r="F45">
        <v>17.079999999999998</v>
      </c>
      <c r="G45" t="str">
        <f>VLOOKUP(C45,Teilnehmer!$A$1:$A$200,1,FALSE)</f>
        <v>Luca Thaler</v>
      </c>
      <c r="H45">
        <f t="shared" si="3"/>
        <v>1</v>
      </c>
    </row>
    <row r="46" spans="1:8" x14ac:dyDescent="0.3">
      <c r="A46" t="s">
        <v>129</v>
      </c>
      <c r="B46" t="s">
        <v>130</v>
      </c>
      <c r="C46" t="str">
        <f t="shared" si="2"/>
        <v>Karla Beyer</v>
      </c>
      <c r="F46">
        <v>17.13</v>
      </c>
      <c r="G46" t="str">
        <f>VLOOKUP(C46,Teilnehmer!$A$1:$A$200,1,FALSE)</f>
        <v>Karla Beyer</v>
      </c>
      <c r="H46">
        <f t="shared" si="3"/>
        <v>0</v>
      </c>
    </row>
    <row r="47" spans="1:8" x14ac:dyDescent="0.3">
      <c r="A47" t="s">
        <v>110</v>
      </c>
      <c r="B47" t="s">
        <v>34</v>
      </c>
      <c r="C47" t="str">
        <f t="shared" si="2"/>
        <v>Mia Abeska</v>
      </c>
      <c r="F47">
        <v>17.170000000000002</v>
      </c>
      <c r="G47" t="str">
        <f>VLOOKUP(C47,Teilnehmer!$A$1:$A$200,1,FALSE)</f>
        <v>Mia Abeska</v>
      </c>
      <c r="H47">
        <f t="shared" si="3"/>
        <v>1</v>
      </c>
    </row>
    <row r="48" spans="1:8" x14ac:dyDescent="0.3">
      <c r="A48" t="s">
        <v>77</v>
      </c>
      <c r="B48" t="s">
        <v>127</v>
      </c>
      <c r="C48" t="str">
        <f t="shared" si="2"/>
        <v>Matteo Kuhn</v>
      </c>
      <c r="F48">
        <v>17.39</v>
      </c>
      <c r="G48" t="str">
        <f>VLOOKUP(C48,Teilnehmer!$A$1:$A$200,1,FALSE)</f>
        <v>Matteo Kuhn</v>
      </c>
      <c r="H48">
        <f t="shared" si="3"/>
        <v>0</v>
      </c>
    </row>
    <row r="49" spans="1:8" x14ac:dyDescent="0.3">
      <c r="A49" t="s">
        <v>246</v>
      </c>
      <c r="B49" t="s">
        <v>249</v>
      </c>
      <c r="C49" t="str">
        <f t="shared" si="2"/>
        <v>Marie-Luise Weppler</v>
      </c>
      <c r="F49">
        <v>17.559999999999999</v>
      </c>
      <c r="G49" t="str">
        <f>VLOOKUP(C49,Teilnehmer!$A$1:$A$200,1,FALSE)</f>
        <v>Marie-Luise Weppler</v>
      </c>
      <c r="H49">
        <f t="shared" si="3"/>
        <v>1</v>
      </c>
    </row>
    <row r="50" spans="1:8" x14ac:dyDescent="0.3">
      <c r="A50" t="s">
        <v>210</v>
      </c>
      <c r="B50" t="s">
        <v>211</v>
      </c>
      <c r="C50" t="str">
        <f t="shared" si="2"/>
        <v>Theo Fuchs</v>
      </c>
      <c r="F50">
        <v>17.829999999999998</v>
      </c>
      <c r="G50" t="str">
        <f>VLOOKUP(C50,Teilnehmer!$A$1:$A$200,1,FALSE)</f>
        <v>Theo Fuchs</v>
      </c>
      <c r="H50">
        <f t="shared" si="3"/>
        <v>0</v>
      </c>
    </row>
    <row r="51" spans="1:8" x14ac:dyDescent="0.3">
      <c r="A51" t="s">
        <v>232</v>
      </c>
      <c r="B51" t="s">
        <v>233</v>
      </c>
      <c r="C51" t="str">
        <f t="shared" si="2"/>
        <v>Finn Brähler</v>
      </c>
      <c r="F51">
        <v>18.91</v>
      </c>
      <c r="G51" t="str">
        <f>VLOOKUP(C51,Teilnehmer!$A$1:$A$200,1,FALSE)</f>
        <v>Finn Brähler</v>
      </c>
      <c r="H51">
        <f t="shared" si="3"/>
        <v>1</v>
      </c>
    </row>
    <row r="52" spans="1:8" x14ac:dyDescent="0.3">
      <c r="A52" t="s">
        <v>103</v>
      </c>
      <c r="B52" t="s">
        <v>51</v>
      </c>
      <c r="C52" t="str">
        <f t="shared" si="2"/>
        <v>Sophia Vogel</v>
      </c>
      <c r="F52">
        <v>19.18</v>
      </c>
      <c r="G52" t="str">
        <f>VLOOKUP(C52,Teilnehmer!$A$1:$A$200,1,FALSE)</f>
        <v>Sophia Vogel</v>
      </c>
      <c r="H52">
        <f t="shared" si="3"/>
        <v>0</v>
      </c>
    </row>
    <row r="53" spans="1:8" x14ac:dyDescent="0.3">
      <c r="A53" t="s">
        <v>204</v>
      </c>
      <c r="B53" t="s">
        <v>205</v>
      </c>
      <c r="C53" t="str">
        <f t="shared" si="2"/>
        <v>Ben Dukart</v>
      </c>
      <c r="F53">
        <v>19.46</v>
      </c>
      <c r="G53" t="str">
        <f>VLOOKUP(C53,Teilnehmer!$A$1:$A$200,1,FALSE)</f>
        <v>Ben Dukart</v>
      </c>
      <c r="H53">
        <f t="shared" si="3"/>
        <v>1</v>
      </c>
    </row>
    <row r="54" spans="1:8" x14ac:dyDescent="0.3">
      <c r="A54" t="s">
        <v>134</v>
      </c>
      <c r="B54" t="s">
        <v>135</v>
      </c>
      <c r="C54" t="str">
        <f t="shared" si="2"/>
        <v>Finja Diehl</v>
      </c>
      <c r="F54">
        <v>20.36</v>
      </c>
      <c r="G54" t="str">
        <f>VLOOKUP(C54,Teilnehmer!$A$1:$A$200,1,FALSE)</f>
        <v>Finja Diehl</v>
      </c>
      <c r="H54">
        <f t="shared" si="3"/>
        <v>0</v>
      </c>
    </row>
    <row r="55" spans="1:8" x14ac:dyDescent="0.3">
      <c r="A55" t="s">
        <v>228</v>
      </c>
      <c r="B55" t="s">
        <v>234</v>
      </c>
      <c r="C55" t="str">
        <f t="shared" si="2"/>
        <v>Luka Sofie Lewora</v>
      </c>
      <c r="F55">
        <v>21.34</v>
      </c>
      <c r="G55" t="str">
        <f>VLOOKUP(C55,Teilnehmer!$A$1:$A$200,1,FALSE)</f>
        <v>Luka Sofie Lewora</v>
      </c>
      <c r="H55">
        <f t="shared" si="3"/>
        <v>1</v>
      </c>
    </row>
    <row r="56" spans="1:8" x14ac:dyDescent="0.3">
      <c r="A56" t="s">
        <v>229</v>
      </c>
      <c r="B56" t="s">
        <v>55</v>
      </c>
      <c r="C56" t="str">
        <f t="shared" si="2"/>
        <v>Ludwig Nauer</v>
      </c>
      <c r="F56">
        <v>21.4</v>
      </c>
      <c r="G56" t="str">
        <f>VLOOKUP(C56,Teilnehmer!$A$1:$A$200,1,FALSE)</f>
        <v>Ludwig Nauer</v>
      </c>
      <c r="H56">
        <f t="shared" si="3"/>
        <v>0</v>
      </c>
    </row>
    <row r="57" spans="1:8" x14ac:dyDescent="0.3">
      <c r="A57" t="s">
        <v>325</v>
      </c>
      <c r="B57" t="s">
        <v>326</v>
      </c>
      <c r="C57" t="str">
        <f t="shared" si="2"/>
        <v>Tilda Hartung</v>
      </c>
      <c r="F57">
        <v>21.51</v>
      </c>
      <c r="G57" t="str">
        <f>VLOOKUP(C57,Teilnehmer!$A$1:$A$200,1,FALSE)</f>
        <v>Tilda Hartung</v>
      </c>
      <c r="H57">
        <f t="shared" si="3"/>
        <v>1</v>
      </c>
    </row>
    <row r="58" spans="1:8" x14ac:dyDescent="0.3">
      <c r="A58" t="s">
        <v>327</v>
      </c>
      <c r="B58" t="s">
        <v>328</v>
      </c>
      <c r="C58" t="str">
        <f t="shared" si="2"/>
        <v>Fala Koch</v>
      </c>
      <c r="F58">
        <v>22.86</v>
      </c>
      <c r="G58" t="str">
        <f>VLOOKUP(C58,Teilnehmer!$A$1:$A$200,1,FALSE)</f>
        <v>Fala Koch</v>
      </c>
      <c r="H58">
        <f t="shared" si="3"/>
        <v>0</v>
      </c>
    </row>
  </sheetData>
  <autoFilter ref="A1:H60" xr:uid="{00000000-0001-0000-0D00-000000000000}"/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58"/>
  <sheetViews>
    <sheetView topLeftCell="A9" workbookViewId="0">
      <selection activeCell="F54" sqref="F54:F58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t="s">
        <v>316</v>
      </c>
      <c r="B1" t="s">
        <v>317</v>
      </c>
      <c r="C1" t="str">
        <f t="shared" ref="C1:C33" si="0">B1&amp;" "&amp;A1</f>
        <v>Hoch-Weitsprung TU8_Angersbach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10" x14ac:dyDescent="0.3">
      <c r="A2" t="s">
        <v>246</v>
      </c>
      <c r="B2" t="s">
        <v>47</v>
      </c>
      <c r="C2" t="str">
        <f t="shared" si="0"/>
        <v>Ella Weppler</v>
      </c>
      <c r="F2">
        <f>J2*-1</f>
        <v>0.85</v>
      </c>
      <c r="G2" t="str">
        <f>VLOOKUP(C2,Teilnehmer!$A$1:$A$200,1,FALSE)</f>
        <v>Ella Weppler</v>
      </c>
      <c r="H2">
        <f t="shared" ref="H2:H17" si="1">MOD(ROW(),2)</f>
        <v>0</v>
      </c>
      <c r="J2">
        <v>-0.85</v>
      </c>
    </row>
    <row r="3" spans="1:10" x14ac:dyDescent="0.3">
      <c r="A3" t="s">
        <v>318</v>
      </c>
      <c r="B3" t="s">
        <v>78</v>
      </c>
      <c r="C3" t="str">
        <f t="shared" si="0"/>
        <v>Milan Orth</v>
      </c>
      <c r="F3">
        <f t="shared" ref="F3:F52" si="2">J3*-1</f>
        <v>0.75</v>
      </c>
      <c r="G3" t="str">
        <f>VLOOKUP(C3,Teilnehmer!$A$1:$A$200,1,FALSE)</f>
        <v>Milan Orth</v>
      </c>
      <c r="H3">
        <f t="shared" si="1"/>
        <v>1</v>
      </c>
      <c r="J3">
        <v>-0.75</v>
      </c>
    </row>
    <row r="4" spans="1:10" x14ac:dyDescent="0.3">
      <c r="A4" t="s">
        <v>273</v>
      </c>
      <c r="B4" t="s">
        <v>274</v>
      </c>
      <c r="C4" t="str">
        <f t="shared" si="0"/>
        <v>Wilma Christen</v>
      </c>
      <c r="F4">
        <f t="shared" si="2"/>
        <v>0.75</v>
      </c>
      <c r="G4" t="str">
        <f>VLOOKUP(C4,Teilnehmer!$A$1:$A$200,1,FALSE)</f>
        <v>Wilma Christen</v>
      </c>
      <c r="H4">
        <f t="shared" si="1"/>
        <v>0</v>
      </c>
      <c r="J4">
        <v>-0.75</v>
      </c>
    </row>
    <row r="5" spans="1:10" x14ac:dyDescent="0.3">
      <c r="A5" t="s">
        <v>75</v>
      </c>
      <c r="B5" t="s">
        <v>76</v>
      </c>
      <c r="C5" t="str">
        <f t="shared" si="0"/>
        <v>Daniil Ostapenko</v>
      </c>
      <c r="F5">
        <f t="shared" si="2"/>
        <v>0.75</v>
      </c>
      <c r="G5" t="str">
        <f>VLOOKUP(C5,Teilnehmer!$A$1:$A$200,1,FALSE)</f>
        <v>Daniil Ostapenko</v>
      </c>
      <c r="H5">
        <f t="shared" si="1"/>
        <v>1</v>
      </c>
      <c r="J5">
        <v>-0.75</v>
      </c>
    </row>
    <row r="6" spans="1:10" x14ac:dyDescent="0.3">
      <c r="A6" t="s">
        <v>81</v>
      </c>
      <c r="B6" t="s">
        <v>56</v>
      </c>
      <c r="C6" t="str">
        <f t="shared" si="0"/>
        <v>Aaron Wößner</v>
      </c>
      <c r="F6">
        <f t="shared" si="2"/>
        <v>0.7</v>
      </c>
      <c r="G6" t="str">
        <f>VLOOKUP(C6,Teilnehmer!$A$1:$A$200,1,FALSE)</f>
        <v>Aaron Wößner</v>
      </c>
      <c r="H6">
        <f t="shared" si="1"/>
        <v>0</v>
      </c>
      <c r="J6">
        <v>-0.7</v>
      </c>
    </row>
    <row r="7" spans="1:10" x14ac:dyDescent="0.3">
      <c r="A7" t="s">
        <v>48</v>
      </c>
      <c r="B7" t="s">
        <v>247</v>
      </c>
      <c r="C7" t="str">
        <f t="shared" si="0"/>
        <v>Ole Weiland</v>
      </c>
      <c r="F7">
        <f t="shared" si="2"/>
        <v>0.7</v>
      </c>
      <c r="G7" t="str">
        <f>VLOOKUP(C7,Teilnehmer!$A$1:$A$200,1,FALSE)</f>
        <v>Ole Weiland</v>
      </c>
      <c r="H7">
        <f t="shared" si="1"/>
        <v>1</v>
      </c>
      <c r="J7">
        <v>-0.7</v>
      </c>
    </row>
    <row r="8" spans="1:10" x14ac:dyDescent="0.3">
      <c r="A8" t="s">
        <v>319</v>
      </c>
      <c r="B8" t="s">
        <v>47</v>
      </c>
      <c r="C8" t="str">
        <f t="shared" si="0"/>
        <v>Ella Weiffenbach</v>
      </c>
      <c r="F8">
        <f t="shared" si="2"/>
        <v>0.7</v>
      </c>
      <c r="G8" t="str">
        <f>VLOOKUP(C8,Teilnehmer!$A$1:$A$200,1,FALSE)</f>
        <v>Ella Weiffenbach</v>
      </c>
      <c r="H8">
        <f t="shared" si="1"/>
        <v>0</v>
      </c>
      <c r="J8">
        <v>-0.7</v>
      </c>
    </row>
    <row r="9" spans="1:10" x14ac:dyDescent="0.3">
      <c r="A9" t="s">
        <v>320</v>
      </c>
      <c r="B9" t="s">
        <v>321</v>
      </c>
      <c r="C9" t="str">
        <f t="shared" si="0"/>
        <v>Till Meister</v>
      </c>
      <c r="F9">
        <f t="shared" si="2"/>
        <v>0.7</v>
      </c>
      <c r="G9" t="str">
        <f>VLOOKUP(C9,Teilnehmer!$A$1:$A$200,1,FALSE)</f>
        <v>Till Meister</v>
      </c>
      <c r="H9">
        <f t="shared" si="1"/>
        <v>1</v>
      </c>
      <c r="J9">
        <v>-0.7</v>
      </c>
    </row>
    <row r="10" spans="1:10" x14ac:dyDescent="0.3">
      <c r="A10" t="s">
        <v>248</v>
      </c>
      <c r="B10" t="s">
        <v>211</v>
      </c>
      <c r="C10" t="str">
        <f t="shared" si="0"/>
        <v>Theo Bugge</v>
      </c>
      <c r="F10">
        <f t="shared" si="2"/>
        <v>0.7</v>
      </c>
      <c r="G10" t="str">
        <f>VLOOKUP(C10,Teilnehmer!$A$1:$A$200,1,FALSE)</f>
        <v>Theo Bugge</v>
      </c>
      <c r="H10">
        <f t="shared" si="1"/>
        <v>0</v>
      </c>
      <c r="J10">
        <v>-0.7</v>
      </c>
    </row>
    <row r="11" spans="1:10" x14ac:dyDescent="0.3">
      <c r="A11" t="s">
        <v>322</v>
      </c>
      <c r="B11" t="s">
        <v>323</v>
      </c>
      <c r="C11" t="str">
        <f t="shared" si="0"/>
        <v>Dalia Fuhrmann</v>
      </c>
      <c r="F11">
        <f t="shared" si="2"/>
        <v>0.7</v>
      </c>
      <c r="G11" t="str">
        <f>VLOOKUP(C11,Teilnehmer!$A$1:$A$200,1,FALSE)</f>
        <v>Dalia Fuhrmann</v>
      </c>
      <c r="H11">
        <f t="shared" si="1"/>
        <v>1</v>
      </c>
      <c r="J11">
        <v>-0.7</v>
      </c>
    </row>
    <row r="12" spans="1:10" x14ac:dyDescent="0.3">
      <c r="A12" t="s">
        <v>96</v>
      </c>
      <c r="B12" t="s">
        <v>91</v>
      </c>
      <c r="C12" t="str">
        <f t="shared" si="0"/>
        <v>Leni Fischer</v>
      </c>
      <c r="F12">
        <f t="shared" si="2"/>
        <v>0.7</v>
      </c>
      <c r="G12" t="str">
        <f>VLOOKUP(C12,Teilnehmer!$A$1:$A$200,1,FALSE)</f>
        <v>Leni Fischer</v>
      </c>
      <c r="H12">
        <f t="shared" si="1"/>
        <v>0</v>
      </c>
      <c r="J12">
        <v>-0.7</v>
      </c>
    </row>
    <row r="13" spans="1:10" x14ac:dyDescent="0.3">
      <c r="A13" t="s">
        <v>86</v>
      </c>
      <c r="B13" t="s">
        <v>87</v>
      </c>
      <c r="C13" t="str">
        <f t="shared" si="0"/>
        <v>Oleksander Prykota</v>
      </c>
      <c r="F13">
        <f t="shared" si="2"/>
        <v>0.7</v>
      </c>
      <c r="G13" t="str">
        <f>VLOOKUP(C13,Teilnehmer!$A$1:$A$200,1,FALSE)</f>
        <v>Oleksander Prykota</v>
      </c>
      <c r="H13">
        <f t="shared" si="1"/>
        <v>1</v>
      </c>
      <c r="J13">
        <v>-0.7</v>
      </c>
    </row>
    <row r="14" spans="1:10" x14ac:dyDescent="0.3">
      <c r="A14" t="s">
        <v>35</v>
      </c>
      <c r="B14" t="s">
        <v>226</v>
      </c>
      <c r="C14" t="str">
        <f t="shared" si="0"/>
        <v>Maximilian Wahl</v>
      </c>
      <c r="F14">
        <f t="shared" si="2"/>
        <v>0.7</v>
      </c>
      <c r="G14" t="str">
        <f>VLOOKUP(C14,Teilnehmer!$A$1:$A$200,1,FALSE)</f>
        <v>Maximilian Wahl</v>
      </c>
      <c r="H14">
        <f t="shared" si="1"/>
        <v>0</v>
      </c>
      <c r="J14">
        <v>-0.7</v>
      </c>
    </row>
    <row r="15" spans="1:10" x14ac:dyDescent="0.3">
      <c r="A15" t="s">
        <v>66</v>
      </c>
      <c r="B15" t="s">
        <v>71</v>
      </c>
      <c r="C15" t="str">
        <f t="shared" si="0"/>
        <v>Pia Kostka</v>
      </c>
      <c r="F15">
        <f t="shared" si="2"/>
        <v>0.7</v>
      </c>
      <c r="G15" t="str">
        <f>VLOOKUP(C15,Teilnehmer!$A$1:$A$200,1,FALSE)</f>
        <v>Pia Kostka</v>
      </c>
      <c r="H15">
        <f t="shared" si="1"/>
        <v>1</v>
      </c>
      <c r="J15">
        <v>-0.7</v>
      </c>
    </row>
    <row r="16" spans="1:10" x14ac:dyDescent="0.3">
      <c r="A16" t="s">
        <v>92</v>
      </c>
      <c r="B16" t="s">
        <v>93</v>
      </c>
      <c r="C16" t="str">
        <f t="shared" si="0"/>
        <v>Alana Ott</v>
      </c>
      <c r="F16">
        <f t="shared" si="2"/>
        <v>0.65</v>
      </c>
      <c r="G16" t="str">
        <f>VLOOKUP(C16,Teilnehmer!$A$1:$A$200,1,FALSE)</f>
        <v>Alana Ott</v>
      </c>
      <c r="H16">
        <f t="shared" si="1"/>
        <v>0</v>
      </c>
      <c r="J16">
        <v>-0.65</v>
      </c>
    </row>
    <row r="17" spans="1:10" x14ac:dyDescent="0.3">
      <c r="A17" t="s">
        <v>70</v>
      </c>
      <c r="B17" t="s">
        <v>40</v>
      </c>
      <c r="C17" t="str">
        <f t="shared" si="0"/>
        <v>Emma Zyber</v>
      </c>
      <c r="F17">
        <f t="shared" si="2"/>
        <v>0.65</v>
      </c>
      <c r="G17" t="str">
        <f>VLOOKUP(C17,Teilnehmer!$A$1:$A$200,1,FALSE)</f>
        <v>Emma Zyber</v>
      </c>
      <c r="H17">
        <f t="shared" si="1"/>
        <v>1</v>
      </c>
      <c r="J17">
        <v>-0.65</v>
      </c>
    </row>
    <row r="18" spans="1:10" x14ac:dyDescent="0.3">
      <c r="A18" t="s">
        <v>79</v>
      </c>
      <c r="B18" t="s">
        <v>80</v>
      </c>
      <c r="C18" t="str">
        <f t="shared" si="0"/>
        <v>Anna Hill</v>
      </c>
      <c r="F18">
        <f t="shared" si="2"/>
        <v>0.65</v>
      </c>
      <c r="G18" t="str">
        <f>VLOOKUP(C18,Teilnehmer!$A$1:$A$200,1,FALSE)</f>
        <v>Anna Hill</v>
      </c>
      <c r="H18">
        <f t="shared" ref="H18:H49" si="3">MOD(ROW(),2)</f>
        <v>0</v>
      </c>
      <c r="J18">
        <v>-0.65</v>
      </c>
    </row>
    <row r="19" spans="1:10" x14ac:dyDescent="0.3">
      <c r="A19" t="s">
        <v>106</v>
      </c>
      <c r="B19" t="s">
        <v>140</v>
      </c>
      <c r="C19" t="str">
        <f t="shared" si="0"/>
        <v>Hyab Kidane Tesfamichael</v>
      </c>
      <c r="F19">
        <f t="shared" si="2"/>
        <v>0.65</v>
      </c>
      <c r="G19" t="str">
        <f>VLOOKUP(C19,Teilnehmer!$A$1:$A$200,1,FALSE)</f>
        <v>Hyab Kidane Tesfamichael</v>
      </c>
      <c r="H19">
        <f t="shared" si="3"/>
        <v>1</v>
      </c>
      <c r="J19">
        <v>-0.65</v>
      </c>
    </row>
    <row r="20" spans="1:10" x14ac:dyDescent="0.3">
      <c r="A20" t="s">
        <v>208</v>
      </c>
      <c r="B20" t="s">
        <v>212</v>
      </c>
      <c r="C20" t="str">
        <f t="shared" si="0"/>
        <v>Anna Belle Haberkorn</v>
      </c>
      <c r="F20">
        <f t="shared" si="2"/>
        <v>0.65</v>
      </c>
      <c r="G20" t="str">
        <f>VLOOKUP(C20,Teilnehmer!$A$1:$A$200,1,FALSE)</f>
        <v>Anna Belle Haberkorn</v>
      </c>
      <c r="H20">
        <f t="shared" si="3"/>
        <v>0</v>
      </c>
      <c r="J20">
        <v>-0.65</v>
      </c>
    </row>
    <row r="21" spans="1:10" x14ac:dyDescent="0.3">
      <c r="A21" t="s">
        <v>103</v>
      </c>
      <c r="B21" t="s">
        <v>52</v>
      </c>
      <c r="C21" t="str">
        <f t="shared" si="0"/>
        <v>Leonie Vogel</v>
      </c>
      <c r="F21">
        <f t="shared" si="2"/>
        <v>0.65</v>
      </c>
      <c r="G21" t="str">
        <f>VLOOKUP(C21,Teilnehmer!$A$1:$A$200,1,FALSE)</f>
        <v>Leonie Vogel</v>
      </c>
      <c r="H21">
        <f t="shared" si="3"/>
        <v>1</v>
      </c>
      <c r="J21">
        <v>-0.65</v>
      </c>
    </row>
    <row r="22" spans="1:10" x14ac:dyDescent="0.3">
      <c r="A22" t="s">
        <v>84</v>
      </c>
      <c r="B22" t="s">
        <v>85</v>
      </c>
      <c r="C22" t="str">
        <f t="shared" si="0"/>
        <v>Benaja Stock</v>
      </c>
      <c r="F22">
        <f t="shared" si="2"/>
        <v>0.65</v>
      </c>
      <c r="G22" t="str">
        <f>VLOOKUP(C22,Teilnehmer!$A$1:$A$200,1,FALSE)</f>
        <v>Benaja Stock</v>
      </c>
      <c r="H22">
        <f t="shared" si="3"/>
        <v>0</v>
      </c>
      <c r="J22">
        <v>-0.65</v>
      </c>
    </row>
    <row r="23" spans="1:10" x14ac:dyDescent="0.3">
      <c r="A23" t="s">
        <v>252</v>
      </c>
      <c r="B23" t="s">
        <v>136</v>
      </c>
      <c r="C23" t="str">
        <f t="shared" si="0"/>
        <v>Levin Giese</v>
      </c>
      <c r="F23">
        <f t="shared" si="2"/>
        <v>0.65</v>
      </c>
      <c r="G23" t="str">
        <f>VLOOKUP(C23,Teilnehmer!$A$1:$A$200,1,FALSE)</f>
        <v>Levin Giese</v>
      </c>
      <c r="H23">
        <f t="shared" si="3"/>
        <v>1</v>
      </c>
      <c r="J23">
        <v>-0.65</v>
      </c>
    </row>
    <row r="24" spans="1:10" x14ac:dyDescent="0.3">
      <c r="A24" t="s">
        <v>113</v>
      </c>
      <c r="B24" t="s">
        <v>46</v>
      </c>
      <c r="C24" t="str">
        <f t="shared" si="0"/>
        <v>Mila Trüber</v>
      </c>
      <c r="F24">
        <f t="shared" si="2"/>
        <v>0.65</v>
      </c>
      <c r="G24" t="str">
        <f>VLOOKUP(C24,Teilnehmer!$A$1:$A$200,1,FALSE)</f>
        <v>Mila Trüber</v>
      </c>
      <c r="H24">
        <f t="shared" si="3"/>
        <v>0</v>
      </c>
      <c r="J24">
        <v>-0.65</v>
      </c>
    </row>
    <row r="25" spans="1:10" x14ac:dyDescent="0.3">
      <c r="A25" t="s">
        <v>74</v>
      </c>
      <c r="B25" t="s">
        <v>47</v>
      </c>
      <c r="C25" t="str">
        <f t="shared" si="0"/>
        <v>Ella Stolarski</v>
      </c>
      <c r="F25">
        <f t="shared" si="2"/>
        <v>0.65</v>
      </c>
      <c r="G25" t="str">
        <f>VLOOKUP(C25,Teilnehmer!$A$1:$A$200,1,FALSE)</f>
        <v>Ella Stolarski</v>
      </c>
      <c r="H25">
        <f t="shared" si="3"/>
        <v>1</v>
      </c>
      <c r="J25">
        <v>-0.65</v>
      </c>
    </row>
    <row r="26" spans="1:10" x14ac:dyDescent="0.3">
      <c r="A26" t="s">
        <v>116</v>
      </c>
      <c r="B26" t="s">
        <v>117</v>
      </c>
      <c r="C26" t="str">
        <f t="shared" si="0"/>
        <v>Kristina Mushikova</v>
      </c>
      <c r="F26">
        <f t="shared" si="2"/>
        <v>0.65</v>
      </c>
      <c r="G26" t="str">
        <f>VLOOKUP(C26,Teilnehmer!$A$1:$A$200,1,FALSE)</f>
        <v>Kristina Mushikova</v>
      </c>
      <c r="H26">
        <f t="shared" si="3"/>
        <v>0</v>
      </c>
      <c r="J26">
        <v>-0.65</v>
      </c>
    </row>
    <row r="27" spans="1:10" x14ac:dyDescent="0.3">
      <c r="A27" t="s">
        <v>66</v>
      </c>
      <c r="B27" t="s">
        <v>47</v>
      </c>
      <c r="C27" t="str">
        <f t="shared" si="0"/>
        <v>Ella Kostka</v>
      </c>
      <c r="F27">
        <f t="shared" si="2"/>
        <v>0.65</v>
      </c>
      <c r="G27" t="str">
        <f>VLOOKUP(C27,Teilnehmer!$A$1:$A$200,1,FALSE)</f>
        <v>Ella Kostka</v>
      </c>
      <c r="H27">
        <f t="shared" si="3"/>
        <v>1</v>
      </c>
      <c r="J27">
        <v>-0.65</v>
      </c>
    </row>
    <row r="28" spans="1:10" x14ac:dyDescent="0.3">
      <c r="A28" t="s">
        <v>94</v>
      </c>
      <c r="B28" t="s">
        <v>95</v>
      </c>
      <c r="C28" t="str">
        <f t="shared" si="0"/>
        <v>Lana Braun</v>
      </c>
      <c r="F28">
        <f t="shared" si="2"/>
        <v>0.55000000000000004</v>
      </c>
      <c r="G28" t="str">
        <f>VLOOKUP(C28,Teilnehmer!$A$1:$A$200,1,FALSE)</f>
        <v>Lana Braun</v>
      </c>
      <c r="H28">
        <f t="shared" si="3"/>
        <v>0</v>
      </c>
      <c r="J28">
        <v>-0.55000000000000004</v>
      </c>
    </row>
    <row r="29" spans="1:10" x14ac:dyDescent="0.3">
      <c r="A29" t="s">
        <v>122</v>
      </c>
      <c r="B29" t="s">
        <v>107</v>
      </c>
      <c r="C29" t="str">
        <f t="shared" si="0"/>
        <v>Luca Thaler</v>
      </c>
      <c r="F29">
        <f t="shared" si="2"/>
        <v>0.55000000000000004</v>
      </c>
      <c r="G29" t="str">
        <f>VLOOKUP(C29,Teilnehmer!$A$1:$A$200,1,FALSE)</f>
        <v>Luca Thaler</v>
      </c>
      <c r="H29">
        <f t="shared" si="3"/>
        <v>1</v>
      </c>
      <c r="J29">
        <v>-0.55000000000000004</v>
      </c>
    </row>
    <row r="30" spans="1:10" x14ac:dyDescent="0.3">
      <c r="A30" t="s">
        <v>90</v>
      </c>
      <c r="B30" t="s">
        <v>91</v>
      </c>
      <c r="C30" t="str">
        <f t="shared" si="0"/>
        <v>Leni Steudter</v>
      </c>
      <c r="F30">
        <f t="shared" si="2"/>
        <v>0.55000000000000004</v>
      </c>
      <c r="G30" t="str">
        <f>VLOOKUP(C30,Teilnehmer!$A$1:$A$200,1,FALSE)</f>
        <v>Leni Steudter</v>
      </c>
      <c r="H30">
        <f t="shared" si="3"/>
        <v>0</v>
      </c>
      <c r="J30">
        <v>-0.55000000000000004</v>
      </c>
    </row>
    <row r="31" spans="1:10" x14ac:dyDescent="0.3">
      <c r="A31" t="s">
        <v>2</v>
      </c>
      <c r="B31" t="s">
        <v>324</v>
      </c>
      <c r="C31" t="str">
        <f t="shared" si="0"/>
        <v>Klaas Lauterbach</v>
      </c>
      <c r="F31">
        <f t="shared" si="2"/>
        <v>0.55000000000000004</v>
      </c>
      <c r="G31" t="str">
        <f>VLOOKUP(C31,Teilnehmer!$A$1:$A$200,1,FALSE)</f>
        <v>Klaas Lauterbach</v>
      </c>
      <c r="H31">
        <f t="shared" si="3"/>
        <v>1</v>
      </c>
      <c r="J31">
        <v>-0.55000000000000004</v>
      </c>
    </row>
    <row r="32" spans="1:10" x14ac:dyDescent="0.3">
      <c r="A32" t="s">
        <v>228</v>
      </c>
      <c r="B32" t="s">
        <v>234</v>
      </c>
      <c r="C32" t="str">
        <f t="shared" si="0"/>
        <v>Luka Sofie Lewora</v>
      </c>
      <c r="F32">
        <f t="shared" si="2"/>
        <v>0.55000000000000004</v>
      </c>
      <c r="G32" t="str">
        <f>VLOOKUP(C32,Teilnehmer!$A$1:$A$200,1,FALSE)</f>
        <v>Luka Sofie Lewora</v>
      </c>
      <c r="H32">
        <f t="shared" si="3"/>
        <v>0</v>
      </c>
      <c r="J32">
        <v>-0.55000000000000004</v>
      </c>
    </row>
    <row r="33" spans="1:10" x14ac:dyDescent="0.3">
      <c r="A33" t="s">
        <v>35</v>
      </c>
      <c r="B33" t="s">
        <v>112</v>
      </c>
      <c r="C33" t="str">
        <f t="shared" si="0"/>
        <v>Karolina Wahl</v>
      </c>
      <c r="F33">
        <f t="shared" si="2"/>
        <v>0.55000000000000004</v>
      </c>
      <c r="G33" t="str">
        <f>VLOOKUP(C33,Teilnehmer!$A$1:$A$200,1,FALSE)</f>
        <v>Karolina Wahl</v>
      </c>
      <c r="H33">
        <f t="shared" si="3"/>
        <v>1</v>
      </c>
      <c r="J33">
        <v>-0.55000000000000004</v>
      </c>
    </row>
    <row r="34" spans="1:10" x14ac:dyDescent="0.3">
      <c r="A34" t="s">
        <v>198</v>
      </c>
      <c r="B34" t="s">
        <v>199</v>
      </c>
      <c r="C34" t="str">
        <f t="shared" ref="C34:C58" si="4">B34&amp;" "&amp;A34</f>
        <v>Klara Rehbein</v>
      </c>
      <c r="F34">
        <f t="shared" si="2"/>
        <v>0.55000000000000004</v>
      </c>
      <c r="G34" t="str">
        <f>VLOOKUP(C34,Teilnehmer!$A$1:$A$200,1,FALSE)</f>
        <v>Klara Rehbein</v>
      </c>
      <c r="H34">
        <f t="shared" si="3"/>
        <v>0</v>
      </c>
      <c r="J34">
        <v>-0.55000000000000004</v>
      </c>
    </row>
    <row r="35" spans="1:10" x14ac:dyDescent="0.3">
      <c r="A35" t="s">
        <v>114</v>
      </c>
      <c r="B35" t="s">
        <v>115</v>
      </c>
      <c r="C35" t="str">
        <f t="shared" si="4"/>
        <v>Elian Kern</v>
      </c>
      <c r="F35">
        <f t="shared" si="2"/>
        <v>0.55000000000000004</v>
      </c>
      <c r="G35" t="str">
        <f>VLOOKUP(C35,Teilnehmer!$A$1:$A$200,1,FALSE)</f>
        <v>Elian Kern</v>
      </c>
      <c r="H35">
        <f t="shared" si="3"/>
        <v>1</v>
      </c>
      <c r="J35">
        <v>-0.55000000000000004</v>
      </c>
    </row>
    <row r="36" spans="1:10" x14ac:dyDescent="0.3">
      <c r="A36" t="s">
        <v>229</v>
      </c>
      <c r="B36" t="s">
        <v>230</v>
      </c>
      <c r="C36" t="str">
        <f t="shared" si="4"/>
        <v>Lieselotte Nauer</v>
      </c>
      <c r="F36">
        <f t="shared" si="2"/>
        <v>0.55000000000000004</v>
      </c>
      <c r="G36" t="str">
        <f>VLOOKUP(C36,Teilnehmer!$A$1:$A$200,1,FALSE)</f>
        <v>Lieselotte Nauer</v>
      </c>
      <c r="H36">
        <f t="shared" si="3"/>
        <v>0</v>
      </c>
      <c r="J36">
        <v>-0.55000000000000004</v>
      </c>
    </row>
    <row r="37" spans="1:10" x14ac:dyDescent="0.3">
      <c r="A37" t="s">
        <v>29</v>
      </c>
      <c r="B37" t="s">
        <v>107</v>
      </c>
      <c r="C37" t="str">
        <f t="shared" si="4"/>
        <v>Luca Lang</v>
      </c>
      <c r="F37">
        <f t="shared" si="2"/>
        <v>0.55000000000000004</v>
      </c>
      <c r="G37" t="str">
        <f>VLOOKUP(C37,Teilnehmer!$A$1:$A$200,1,FALSE)</f>
        <v>Luca Lang</v>
      </c>
      <c r="H37">
        <f t="shared" si="3"/>
        <v>1</v>
      </c>
      <c r="J37">
        <v>-0.55000000000000004</v>
      </c>
    </row>
    <row r="38" spans="1:10" x14ac:dyDescent="0.3">
      <c r="A38" t="s">
        <v>110</v>
      </c>
      <c r="B38" t="s">
        <v>34</v>
      </c>
      <c r="C38" t="str">
        <f t="shared" si="4"/>
        <v>Mia Abeska</v>
      </c>
      <c r="F38">
        <f t="shared" si="2"/>
        <v>0.55000000000000004</v>
      </c>
      <c r="G38" t="str">
        <f>VLOOKUP(C38,Teilnehmer!$A$1:$A$200,1,FALSE)</f>
        <v>Mia Abeska</v>
      </c>
      <c r="H38">
        <f t="shared" si="3"/>
        <v>0</v>
      </c>
      <c r="J38">
        <v>-0.55000000000000004</v>
      </c>
    </row>
    <row r="39" spans="1:10" x14ac:dyDescent="0.3">
      <c r="A39" t="s">
        <v>77</v>
      </c>
      <c r="B39" t="s">
        <v>78</v>
      </c>
      <c r="C39" t="str">
        <f t="shared" si="4"/>
        <v>Milan Kuhn</v>
      </c>
      <c r="F39">
        <f t="shared" si="2"/>
        <v>0.55000000000000004</v>
      </c>
      <c r="G39" t="str">
        <f>VLOOKUP(C39,Teilnehmer!$A$1:$A$200,1,FALSE)</f>
        <v>Milan Kuhn</v>
      </c>
      <c r="H39">
        <f t="shared" si="3"/>
        <v>1</v>
      </c>
      <c r="J39">
        <v>-0.55000000000000004</v>
      </c>
    </row>
    <row r="40" spans="1:10" x14ac:dyDescent="0.3">
      <c r="A40" t="s">
        <v>74</v>
      </c>
      <c r="B40" t="s">
        <v>38</v>
      </c>
      <c r="C40" t="str">
        <f t="shared" si="4"/>
        <v>Emilia Stolarski</v>
      </c>
      <c r="F40">
        <f t="shared" si="2"/>
        <v>0.55000000000000004</v>
      </c>
      <c r="G40" t="str">
        <f>VLOOKUP(C40,Teilnehmer!$A$1:$A$200,1,FALSE)</f>
        <v>Emilia Stolarski</v>
      </c>
      <c r="H40">
        <f t="shared" si="3"/>
        <v>0</v>
      </c>
      <c r="J40">
        <v>-0.55000000000000004</v>
      </c>
    </row>
    <row r="41" spans="1:10" x14ac:dyDescent="0.3">
      <c r="A41" t="s">
        <v>45</v>
      </c>
      <c r="B41" t="s">
        <v>33</v>
      </c>
      <c r="C41" t="str">
        <f t="shared" si="4"/>
        <v>Lina Schmidt</v>
      </c>
      <c r="F41">
        <f t="shared" si="2"/>
        <v>0.55000000000000004</v>
      </c>
      <c r="G41" t="str">
        <f>VLOOKUP(C41,Teilnehmer!$A$1:$A$200,1,FALSE)</f>
        <v>Lina Schmidt</v>
      </c>
      <c r="H41">
        <f t="shared" si="3"/>
        <v>1</v>
      </c>
      <c r="J41">
        <v>-0.55000000000000004</v>
      </c>
    </row>
    <row r="42" spans="1:10" x14ac:dyDescent="0.3">
      <c r="A42" t="s">
        <v>35</v>
      </c>
      <c r="B42" t="s">
        <v>201</v>
      </c>
      <c r="C42" t="str">
        <f t="shared" si="4"/>
        <v>Maria Wahl</v>
      </c>
      <c r="F42">
        <f t="shared" si="2"/>
        <v>0.55000000000000004</v>
      </c>
      <c r="G42" t="str">
        <f>VLOOKUP(C42,Teilnehmer!$A$1:$A$200,1,FALSE)</f>
        <v>Maria Wahl</v>
      </c>
      <c r="H42">
        <f t="shared" si="3"/>
        <v>0</v>
      </c>
      <c r="J42">
        <v>-0.55000000000000004</v>
      </c>
    </row>
    <row r="43" spans="1:10" x14ac:dyDescent="0.3">
      <c r="A43" t="s">
        <v>72</v>
      </c>
      <c r="B43" t="s">
        <v>73</v>
      </c>
      <c r="C43" t="str">
        <f t="shared" si="4"/>
        <v>Aron Schmelzer</v>
      </c>
      <c r="F43">
        <f t="shared" si="2"/>
        <v>0.55000000000000004</v>
      </c>
      <c r="G43" t="str">
        <f>VLOOKUP(C43,Teilnehmer!$A$1:$A$200,1,FALSE)</f>
        <v>Aron Schmelzer</v>
      </c>
      <c r="H43">
        <f t="shared" si="3"/>
        <v>1</v>
      </c>
      <c r="J43">
        <v>-0.55000000000000004</v>
      </c>
    </row>
    <row r="44" spans="1:10" x14ac:dyDescent="0.3">
      <c r="A44" t="s">
        <v>103</v>
      </c>
      <c r="B44" t="s">
        <v>51</v>
      </c>
      <c r="C44" t="str">
        <f t="shared" si="4"/>
        <v>Sophia Vogel</v>
      </c>
      <c r="F44">
        <f t="shared" si="2"/>
        <v>0.45</v>
      </c>
      <c r="G44" t="str">
        <f>VLOOKUP(C44,Teilnehmer!$A$1:$A$200,1,FALSE)</f>
        <v>Sophia Vogel</v>
      </c>
      <c r="H44">
        <f t="shared" si="3"/>
        <v>0</v>
      </c>
      <c r="J44">
        <v>-0.45</v>
      </c>
    </row>
    <row r="45" spans="1:10" x14ac:dyDescent="0.3">
      <c r="A45" t="s">
        <v>82</v>
      </c>
      <c r="B45" t="s">
        <v>83</v>
      </c>
      <c r="C45" t="str">
        <f t="shared" si="4"/>
        <v>Lasse Künzel</v>
      </c>
      <c r="F45">
        <f t="shared" si="2"/>
        <v>0.45</v>
      </c>
      <c r="G45" t="str">
        <f>VLOOKUP(C45,Teilnehmer!$A$1:$A$200,1,FALSE)</f>
        <v>Lasse Künzel</v>
      </c>
      <c r="H45">
        <f t="shared" si="3"/>
        <v>1</v>
      </c>
      <c r="J45">
        <v>-0.45</v>
      </c>
    </row>
    <row r="46" spans="1:10" x14ac:dyDescent="0.3">
      <c r="A46" t="s">
        <v>254</v>
      </c>
      <c r="B46" t="s">
        <v>255</v>
      </c>
      <c r="C46" t="str">
        <f t="shared" si="4"/>
        <v>Anton Schumann</v>
      </c>
      <c r="F46">
        <f t="shared" si="2"/>
        <v>0.45</v>
      </c>
      <c r="G46" t="str">
        <f>VLOOKUP(C46,Teilnehmer!$A$1:$A$200,1,FALSE)</f>
        <v>Anton Schumann</v>
      </c>
      <c r="H46">
        <f t="shared" si="3"/>
        <v>0</v>
      </c>
      <c r="J46">
        <v>-0.45</v>
      </c>
    </row>
    <row r="47" spans="1:10" x14ac:dyDescent="0.3">
      <c r="A47" t="s">
        <v>246</v>
      </c>
      <c r="B47" t="s">
        <v>249</v>
      </c>
      <c r="C47" t="str">
        <f t="shared" si="4"/>
        <v>Marie-Luise Weppler</v>
      </c>
      <c r="F47">
        <f t="shared" si="2"/>
        <v>0.45</v>
      </c>
      <c r="G47" t="str">
        <f>VLOOKUP(C47,Teilnehmer!$A$1:$A$200,1,FALSE)</f>
        <v>Marie-Luise Weppler</v>
      </c>
      <c r="H47">
        <f t="shared" si="3"/>
        <v>1</v>
      </c>
      <c r="J47">
        <v>-0.45</v>
      </c>
    </row>
    <row r="48" spans="1:10" x14ac:dyDescent="0.3">
      <c r="A48" t="s">
        <v>229</v>
      </c>
      <c r="B48" t="s">
        <v>55</v>
      </c>
      <c r="C48" t="str">
        <f t="shared" si="4"/>
        <v>Ludwig Nauer</v>
      </c>
      <c r="F48">
        <f t="shared" si="2"/>
        <v>0.45</v>
      </c>
      <c r="G48" t="str">
        <f>VLOOKUP(C48,Teilnehmer!$A$1:$A$200,1,FALSE)</f>
        <v>Ludwig Nauer</v>
      </c>
      <c r="H48">
        <f t="shared" si="3"/>
        <v>0</v>
      </c>
      <c r="J48">
        <v>-0.45</v>
      </c>
    </row>
    <row r="49" spans="1:10" x14ac:dyDescent="0.3">
      <c r="A49" t="s">
        <v>88</v>
      </c>
      <c r="B49" t="s">
        <v>44</v>
      </c>
      <c r="C49" t="str">
        <f t="shared" si="4"/>
        <v>Paul Rausch</v>
      </c>
      <c r="F49">
        <f t="shared" si="2"/>
        <v>0.45</v>
      </c>
      <c r="G49" t="str">
        <f>VLOOKUP(C49,Teilnehmer!$A$1:$A$200,1,FALSE)</f>
        <v>Paul Rausch</v>
      </c>
      <c r="H49">
        <f t="shared" si="3"/>
        <v>1</v>
      </c>
      <c r="J49">
        <v>-0.45</v>
      </c>
    </row>
    <row r="50" spans="1:10" x14ac:dyDescent="0.3">
      <c r="A50" t="s">
        <v>204</v>
      </c>
      <c r="B50" t="s">
        <v>205</v>
      </c>
      <c r="C50" t="str">
        <f t="shared" si="4"/>
        <v>Ben Dukart</v>
      </c>
      <c r="F50">
        <f t="shared" si="2"/>
        <v>0.45</v>
      </c>
      <c r="G50" t="str">
        <f>VLOOKUP(C50,Teilnehmer!$A$1:$A$200,1,FALSE)</f>
        <v>Ben Dukart</v>
      </c>
      <c r="H50">
        <f t="shared" ref="H50:H58" si="5">MOD(ROW(),2)</f>
        <v>0</v>
      </c>
      <c r="J50">
        <v>-0.45</v>
      </c>
    </row>
    <row r="51" spans="1:10" x14ac:dyDescent="0.3">
      <c r="A51" t="s">
        <v>210</v>
      </c>
      <c r="B51" t="s">
        <v>211</v>
      </c>
      <c r="C51" t="str">
        <f t="shared" si="4"/>
        <v>Theo Fuchs</v>
      </c>
      <c r="F51">
        <f t="shared" si="2"/>
        <v>0.45</v>
      </c>
      <c r="G51" t="str">
        <f>VLOOKUP(C51,Teilnehmer!$A$1:$A$200,1,FALSE)</f>
        <v>Theo Fuchs</v>
      </c>
      <c r="H51">
        <f t="shared" si="5"/>
        <v>1</v>
      </c>
      <c r="J51">
        <v>-0.45</v>
      </c>
    </row>
    <row r="52" spans="1:10" x14ac:dyDescent="0.3">
      <c r="A52" t="s">
        <v>39</v>
      </c>
      <c r="B52" t="s">
        <v>69</v>
      </c>
      <c r="C52" t="str">
        <f t="shared" si="4"/>
        <v>Sofia Strom</v>
      </c>
      <c r="F52">
        <f t="shared" si="2"/>
        <v>0.45</v>
      </c>
      <c r="G52" t="str">
        <f>VLOOKUP(C52,Teilnehmer!$A$1:$A$200,1,FALSE)</f>
        <v>Sofia Strom</v>
      </c>
      <c r="H52">
        <f t="shared" si="5"/>
        <v>0</v>
      </c>
      <c r="J52">
        <v>-0.45</v>
      </c>
    </row>
    <row r="53" spans="1:10" x14ac:dyDescent="0.3">
      <c r="A53" t="s">
        <v>327</v>
      </c>
      <c r="B53" t="s">
        <v>328</v>
      </c>
      <c r="C53" t="str">
        <f t="shared" si="4"/>
        <v>Fala Koch</v>
      </c>
      <c r="F53">
        <v>0.1</v>
      </c>
      <c r="G53" t="str">
        <f>VLOOKUP(C53,Teilnehmer!$A$1:$A$200,1,FALSE)</f>
        <v>Fala Koch</v>
      </c>
      <c r="H53">
        <f t="shared" si="5"/>
        <v>1</v>
      </c>
      <c r="J53" t="s">
        <v>235</v>
      </c>
    </row>
    <row r="54" spans="1:10" x14ac:dyDescent="0.3">
      <c r="A54" t="s">
        <v>129</v>
      </c>
      <c r="B54" t="s">
        <v>130</v>
      </c>
      <c r="C54" t="str">
        <f t="shared" si="4"/>
        <v>Karla Beyer</v>
      </c>
      <c r="F54">
        <v>0.1</v>
      </c>
      <c r="G54" t="str">
        <f>VLOOKUP(C54,Teilnehmer!$A$1:$A$200,1,FALSE)</f>
        <v>Karla Beyer</v>
      </c>
      <c r="H54">
        <f t="shared" si="5"/>
        <v>0</v>
      </c>
      <c r="J54" t="s">
        <v>235</v>
      </c>
    </row>
    <row r="55" spans="1:10" x14ac:dyDescent="0.3">
      <c r="A55" t="s">
        <v>232</v>
      </c>
      <c r="B55" t="s">
        <v>233</v>
      </c>
      <c r="C55" t="str">
        <f t="shared" si="4"/>
        <v>Finn Brähler</v>
      </c>
      <c r="F55">
        <v>0.1</v>
      </c>
      <c r="G55" t="str">
        <f>VLOOKUP(C55,Teilnehmer!$A$1:$A$200,1,FALSE)</f>
        <v>Finn Brähler</v>
      </c>
      <c r="H55">
        <f t="shared" si="5"/>
        <v>1</v>
      </c>
      <c r="J55" t="s">
        <v>235</v>
      </c>
    </row>
    <row r="56" spans="1:10" x14ac:dyDescent="0.3">
      <c r="A56" t="s">
        <v>134</v>
      </c>
      <c r="B56" t="s">
        <v>135</v>
      </c>
      <c r="C56" t="str">
        <f t="shared" si="4"/>
        <v>Finja Diehl</v>
      </c>
      <c r="F56">
        <v>0.1</v>
      </c>
      <c r="G56" t="str">
        <f>VLOOKUP(C56,Teilnehmer!$A$1:$A$200,1,FALSE)</f>
        <v>Finja Diehl</v>
      </c>
      <c r="H56">
        <f t="shared" si="5"/>
        <v>0</v>
      </c>
      <c r="J56" t="s">
        <v>235</v>
      </c>
    </row>
    <row r="57" spans="1:10" x14ac:dyDescent="0.3">
      <c r="A57" t="s">
        <v>325</v>
      </c>
      <c r="B57" t="s">
        <v>326</v>
      </c>
      <c r="C57" t="str">
        <f t="shared" si="4"/>
        <v>Tilda Hartung</v>
      </c>
      <c r="F57">
        <v>0.1</v>
      </c>
      <c r="G57" t="str">
        <f>VLOOKUP(C57,Teilnehmer!$A$1:$A$200,1,FALSE)</f>
        <v>Tilda Hartung</v>
      </c>
      <c r="H57">
        <f t="shared" si="5"/>
        <v>1</v>
      </c>
      <c r="J57" t="s">
        <v>235</v>
      </c>
    </row>
    <row r="58" spans="1:10" x14ac:dyDescent="0.3">
      <c r="A58" t="s">
        <v>77</v>
      </c>
      <c r="B58" t="s">
        <v>127</v>
      </c>
      <c r="C58" t="str">
        <f t="shared" si="4"/>
        <v>Matteo Kuhn</v>
      </c>
      <c r="F58">
        <v>0.1</v>
      </c>
      <c r="G58" t="str">
        <f>VLOOKUP(C58,Teilnehmer!$A$1:$A$200,1,FALSE)</f>
        <v>Matteo Kuhn</v>
      </c>
      <c r="H58">
        <f t="shared" si="5"/>
        <v>0</v>
      </c>
      <c r="J58" t="s">
        <v>235</v>
      </c>
    </row>
  </sheetData>
  <autoFilter ref="A1:H58" xr:uid="{00000000-0009-0000-0000-00000E000000}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2"/>
  <sheetViews>
    <sheetView topLeftCell="A31" workbookViewId="0">
      <selection activeCell="F53" sqref="F53"/>
    </sheetView>
  </sheetViews>
  <sheetFormatPr baseColWidth="10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12" x14ac:dyDescent="0.3">
      <c r="A1" t="s">
        <v>224</v>
      </c>
      <c r="C1" t="str">
        <f>B1&amp;" "&amp;A1</f>
        <v xml:space="preserve"> TU12_Frischborn_Weit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12" x14ac:dyDescent="0.3">
      <c r="A2" t="s">
        <v>79</v>
      </c>
      <c r="B2" t="s">
        <v>80</v>
      </c>
      <c r="C2" t="str">
        <f t="shared" ref="C2:C52" si="0">B2&amp;" "&amp;A2</f>
        <v>Anna Hill</v>
      </c>
      <c r="F2">
        <v>1.75</v>
      </c>
      <c r="G2" t="str">
        <f>VLOOKUP(C2,Teilnehmer!$A$1:$A$200,1,FALSE)</f>
        <v>Anna Hill</v>
      </c>
      <c r="H2">
        <f>MOD(ROW(),2)</f>
        <v>0</v>
      </c>
      <c r="J2">
        <v>6</v>
      </c>
      <c r="K2">
        <v>-1.75</v>
      </c>
      <c r="L2">
        <f>K2*-1</f>
        <v>1.75</v>
      </c>
    </row>
    <row r="3" spans="1:12" x14ac:dyDescent="0.3">
      <c r="A3" t="s">
        <v>94</v>
      </c>
      <c r="B3" t="s">
        <v>95</v>
      </c>
      <c r="C3" t="str">
        <f t="shared" si="0"/>
        <v>Lana Braun</v>
      </c>
      <c r="F3">
        <v>1.75</v>
      </c>
      <c r="G3" t="str">
        <f>VLOOKUP(C3,Teilnehmer!$A$1:$A$200,1,FALSE)</f>
        <v>Lana Braun</v>
      </c>
      <c r="H3">
        <f t="shared" ref="H3:H34" si="1">MOD(ROW(),2)</f>
        <v>1</v>
      </c>
      <c r="J3">
        <v>6</v>
      </c>
      <c r="K3">
        <v>-1.75</v>
      </c>
      <c r="L3">
        <f t="shared" ref="L3:L49" si="2">K3*-1</f>
        <v>1.75</v>
      </c>
    </row>
    <row r="4" spans="1:12" x14ac:dyDescent="0.3">
      <c r="A4" t="s">
        <v>92</v>
      </c>
      <c r="B4" t="s">
        <v>93</v>
      </c>
      <c r="C4" t="str">
        <f t="shared" si="0"/>
        <v>Alana Ott</v>
      </c>
      <c r="F4">
        <v>1.75</v>
      </c>
      <c r="G4" t="str">
        <f>VLOOKUP(C4,Teilnehmer!$A$1:$A$200,1,FALSE)</f>
        <v>Alana Ott</v>
      </c>
      <c r="H4">
        <f t="shared" si="1"/>
        <v>0</v>
      </c>
      <c r="J4">
        <v>6</v>
      </c>
      <c r="K4">
        <v>-1.75</v>
      </c>
      <c r="L4">
        <f t="shared" si="2"/>
        <v>1.75</v>
      </c>
    </row>
    <row r="5" spans="1:12" x14ac:dyDescent="0.3">
      <c r="A5" t="s">
        <v>103</v>
      </c>
      <c r="B5" t="s">
        <v>52</v>
      </c>
      <c r="C5" t="str">
        <f t="shared" si="0"/>
        <v>Leonie Vogel</v>
      </c>
      <c r="F5">
        <v>1.75</v>
      </c>
      <c r="G5" t="str">
        <f>VLOOKUP(C5,Teilnehmer!$A$1:$A$200,1,FALSE)</f>
        <v>Leonie Vogel</v>
      </c>
      <c r="H5">
        <f t="shared" si="1"/>
        <v>1</v>
      </c>
      <c r="J5">
        <v>6</v>
      </c>
      <c r="K5">
        <v>-1.75</v>
      </c>
      <c r="L5">
        <f t="shared" si="2"/>
        <v>1.75</v>
      </c>
    </row>
    <row r="6" spans="1:12" x14ac:dyDescent="0.3">
      <c r="A6" t="s">
        <v>225</v>
      </c>
      <c r="B6" t="s">
        <v>91</v>
      </c>
      <c r="C6" t="str">
        <f t="shared" si="0"/>
        <v>Leni Pokoj</v>
      </c>
      <c r="F6">
        <v>1.75</v>
      </c>
      <c r="G6" t="str">
        <f>VLOOKUP(C6,Teilnehmer!$A$1:$A$200,1,FALSE)</f>
        <v>Leni Pokoj</v>
      </c>
      <c r="H6">
        <f t="shared" si="1"/>
        <v>0</v>
      </c>
      <c r="J6">
        <v>6</v>
      </c>
      <c r="K6">
        <v>-1.75</v>
      </c>
      <c r="L6">
        <f t="shared" si="2"/>
        <v>1.75</v>
      </c>
    </row>
    <row r="7" spans="1:12" x14ac:dyDescent="0.3">
      <c r="A7" t="s">
        <v>90</v>
      </c>
      <c r="B7" t="s">
        <v>91</v>
      </c>
      <c r="C7" t="str">
        <f t="shared" si="0"/>
        <v>Leni Steudter</v>
      </c>
      <c r="F7">
        <v>1.75</v>
      </c>
      <c r="G7" t="str">
        <f>VLOOKUP(C7,Teilnehmer!$A$1:$A$200,1,FALSE)</f>
        <v>Leni Steudter</v>
      </c>
      <c r="H7">
        <f t="shared" si="1"/>
        <v>1</v>
      </c>
      <c r="J7">
        <v>6</v>
      </c>
      <c r="K7">
        <v>-1.75</v>
      </c>
      <c r="L7">
        <f t="shared" si="2"/>
        <v>1.75</v>
      </c>
    </row>
    <row r="8" spans="1:12" x14ac:dyDescent="0.3">
      <c r="A8" t="s">
        <v>67</v>
      </c>
      <c r="B8" t="s">
        <v>68</v>
      </c>
      <c r="C8" t="str">
        <f t="shared" si="0"/>
        <v>Greta Eidmann</v>
      </c>
      <c r="F8">
        <v>1.75</v>
      </c>
      <c r="G8" t="str">
        <f>VLOOKUP(C8,Teilnehmer!$A$1:$A$200,1,FALSE)</f>
        <v>Greta Eidmann</v>
      </c>
      <c r="H8">
        <f t="shared" si="1"/>
        <v>0</v>
      </c>
      <c r="J8">
        <v>6</v>
      </c>
      <c r="K8">
        <v>-1.75</v>
      </c>
      <c r="L8">
        <f t="shared" si="2"/>
        <v>1.75</v>
      </c>
    </row>
    <row r="9" spans="1:12" x14ac:dyDescent="0.3">
      <c r="A9" t="s">
        <v>64</v>
      </c>
      <c r="B9" t="s">
        <v>65</v>
      </c>
      <c r="C9" t="str">
        <f t="shared" si="0"/>
        <v>Lennard Blum</v>
      </c>
      <c r="F9">
        <v>1.75</v>
      </c>
      <c r="G9" t="str">
        <f>VLOOKUP(C9,Teilnehmer!$A$1:$A$200,1,FALSE)</f>
        <v>Lennard Blum</v>
      </c>
      <c r="H9">
        <f t="shared" si="1"/>
        <v>1</v>
      </c>
      <c r="J9">
        <v>6</v>
      </c>
      <c r="K9">
        <v>-1.75</v>
      </c>
      <c r="L9">
        <f t="shared" si="2"/>
        <v>1.75</v>
      </c>
    </row>
    <row r="10" spans="1:12" x14ac:dyDescent="0.3">
      <c r="A10" t="s">
        <v>229</v>
      </c>
      <c r="B10" t="s">
        <v>230</v>
      </c>
      <c r="C10" t="str">
        <f t="shared" si="0"/>
        <v>Lieselotte Nauer</v>
      </c>
      <c r="F10">
        <v>1.75</v>
      </c>
      <c r="G10" t="str">
        <f>VLOOKUP(C10,Teilnehmer!$A$1:$A$200,1,FALSE)</f>
        <v>Lieselotte Nauer</v>
      </c>
      <c r="H10">
        <f t="shared" si="1"/>
        <v>0</v>
      </c>
      <c r="J10">
        <v>6</v>
      </c>
      <c r="K10">
        <v>-1.75</v>
      </c>
      <c r="L10">
        <f t="shared" si="2"/>
        <v>1.75</v>
      </c>
    </row>
    <row r="11" spans="1:12" x14ac:dyDescent="0.3">
      <c r="A11" t="s">
        <v>49</v>
      </c>
      <c r="B11" t="s">
        <v>227</v>
      </c>
      <c r="C11" t="str">
        <f t="shared" si="0"/>
        <v>Oskar Heiß</v>
      </c>
      <c r="F11">
        <v>1.75</v>
      </c>
      <c r="G11" t="str">
        <f>VLOOKUP(C11,Teilnehmer!$A$1:$A$200,1,FALSE)</f>
        <v>Oskar Heiß</v>
      </c>
      <c r="H11">
        <f t="shared" si="1"/>
        <v>1</v>
      </c>
      <c r="J11">
        <v>6</v>
      </c>
      <c r="K11">
        <v>-1.75</v>
      </c>
      <c r="L11">
        <f t="shared" si="2"/>
        <v>1.75</v>
      </c>
    </row>
    <row r="12" spans="1:12" x14ac:dyDescent="0.3">
      <c r="A12" t="s">
        <v>45</v>
      </c>
      <c r="B12" t="s">
        <v>33</v>
      </c>
      <c r="C12" t="str">
        <f t="shared" si="0"/>
        <v>Lina Schmidt</v>
      </c>
      <c r="F12">
        <v>1.75</v>
      </c>
      <c r="G12" t="str">
        <f>VLOOKUP(C12,Teilnehmer!$A$1:$A$200,1,FALSE)</f>
        <v>Lina Schmidt</v>
      </c>
      <c r="H12">
        <f t="shared" si="1"/>
        <v>0</v>
      </c>
      <c r="J12">
        <v>6</v>
      </c>
      <c r="K12">
        <v>-1.75</v>
      </c>
      <c r="L12">
        <f t="shared" si="2"/>
        <v>1.75</v>
      </c>
    </row>
    <row r="13" spans="1:12" x14ac:dyDescent="0.3">
      <c r="A13" t="s">
        <v>75</v>
      </c>
      <c r="B13" t="s">
        <v>76</v>
      </c>
      <c r="C13" t="str">
        <f t="shared" si="0"/>
        <v>Daniil Ostapenko</v>
      </c>
      <c r="F13">
        <v>1.75</v>
      </c>
      <c r="G13" t="str">
        <f>VLOOKUP(C13,Teilnehmer!$A$1:$A$200,1,FALSE)</f>
        <v>Daniil Ostapenko</v>
      </c>
      <c r="H13">
        <f t="shared" si="1"/>
        <v>1</v>
      </c>
      <c r="J13">
        <v>6</v>
      </c>
      <c r="K13">
        <v>-1.75</v>
      </c>
      <c r="L13">
        <f t="shared" si="2"/>
        <v>1.75</v>
      </c>
    </row>
    <row r="14" spans="1:12" x14ac:dyDescent="0.3">
      <c r="A14" t="s">
        <v>66</v>
      </c>
      <c r="B14" t="s">
        <v>71</v>
      </c>
      <c r="C14" t="str">
        <f t="shared" si="0"/>
        <v>Pia Kostka</v>
      </c>
      <c r="F14">
        <v>1.75</v>
      </c>
      <c r="G14" t="str">
        <f>VLOOKUP(C14,Teilnehmer!$A$1:$A$200,1,FALSE)</f>
        <v>Pia Kostka</v>
      </c>
      <c r="H14">
        <f t="shared" si="1"/>
        <v>0</v>
      </c>
      <c r="J14">
        <v>6</v>
      </c>
      <c r="K14">
        <v>-1.75</v>
      </c>
      <c r="L14">
        <f t="shared" si="2"/>
        <v>1.75</v>
      </c>
    </row>
    <row r="15" spans="1:12" x14ac:dyDescent="0.3">
      <c r="A15" t="s">
        <v>86</v>
      </c>
      <c r="B15" t="s">
        <v>87</v>
      </c>
      <c r="C15" t="str">
        <f t="shared" si="0"/>
        <v>Oleksander Prykota</v>
      </c>
      <c r="F15">
        <v>1.75</v>
      </c>
      <c r="G15" t="str">
        <f>VLOOKUP(C15,Teilnehmer!$A$1:$A$200,1,FALSE)</f>
        <v>Oleksander Prykota</v>
      </c>
      <c r="H15">
        <f t="shared" si="1"/>
        <v>1</v>
      </c>
      <c r="J15">
        <v>6</v>
      </c>
      <c r="K15">
        <v>-1.75</v>
      </c>
      <c r="L15">
        <f t="shared" si="2"/>
        <v>1.75</v>
      </c>
    </row>
    <row r="16" spans="1:12" x14ac:dyDescent="0.3">
      <c r="A16" t="s">
        <v>77</v>
      </c>
      <c r="B16" t="s">
        <v>78</v>
      </c>
      <c r="C16" t="str">
        <f t="shared" si="0"/>
        <v>Milan Kuhn</v>
      </c>
      <c r="F16">
        <v>1.75</v>
      </c>
      <c r="G16" t="str">
        <f>VLOOKUP(C16,Teilnehmer!$A$1:$A$200,1,FALSE)</f>
        <v>Milan Kuhn</v>
      </c>
      <c r="H16">
        <f t="shared" si="1"/>
        <v>0</v>
      </c>
      <c r="J16">
        <v>6</v>
      </c>
      <c r="K16">
        <v>-1.75</v>
      </c>
      <c r="L16">
        <f t="shared" si="2"/>
        <v>1.75</v>
      </c>
    </row>
    <row r="17" spans="1:12" x14ac:dyDescent="0.3">
      <c r="A17" t="s">
        <v>81</v>
      </c>
      <c r="B17" t="s">
        <v>56</v>
      </c>
      <c r="C17" t="str">
        <f t="shared" si="0"/>
        <v>Aaron Wößner</v>
      </c>
      <c r="F17">
        <v>1.5</v>
      </c>
      <c r="G17" t="str">
        <f>VLOOKUP(C17,Teilnehmer!$A$1:$A$200,1,FALSE)</f>
        <v>Aaron Wößner</v>
      </c>
      <c r="H17">
        <f t="shared" si="1"/>
        <v>1</v>
      </c>
      <c r="J17">
        <v>5</v>
      </c>
      <c r="K17">
        <v>-1.5</v>
      </c>
      <c r="L17">
        <f t="shared" si="2"/>
        <v>1.5</v>
      </c>
    </row>
    <row r="18" spans="1:12" x14ac:dyDescent="0.3">
      <c r="A18" t="s">
        <v>70</v>
      </c>
      <c r="B18" t="s">
        <v>40</v>
      </c>
      <c r="C18" t="str">
        <f t="shared" si="0"/>
        <v>Emma Zyber</v>
      </c>
      <c r="F18">
        <v>1.5</v>
      </c>
      <c r="G18" t="str">
        <f>VLOOKUP(C18,Teilnehmer!$A$1:$A$200,1,FALSE)</f>
        <v>Emma Zyber</v>
      </c>
      <c r="H18">
        <f t="shared" si="1"/>
        <v>0</v>
      </c>
      <c r="J18">
        <v>5</v>
      </c>
      <c r="K18">
        <v>-1.5</v>
      </c>
      <c r="L18">
        <f t="shared" si="2"/>
        <v>1.5</v>
      </c>
    </row>
    <row r="19" spans="1:12" x14ac:dyDescent="0.3">
      <c r="A19" t="s">
        <v>99</v>
      </c>
      <c r="B19" t="s">
        <v>100</v>
      </c>
      <c r="C19" t="str">
        <f t="shared" si="0"/>
        <v>Marvin Nicolai</v>
      </c>
      <c r="F19">
        <v>1.5</v>
      </c>
      <c r="G19" t="str">
        <f>VLOOKUP(C19,Teilnehmer!$A$1:$A$200,1,FALSE)</f>
        <v>Marvin Nicolai</v>
      </c>
      <c r="H19">
        <f t="shared" si="1"/>
        <v>1</v>
      </c>
      <c r="J19">
        <v>5</v>
      </c>
      <c r="K19">
        <v>-1.5</v>
      </c>
      <c r="L19">
        <f t="shared" si="2"/>
        <v>1.5</v>
      </c>
    </row>
    <row r="20" spans="1:12" x14ac:dyDescent="0.3">
      <c r="A20" t="s">
        <v>29</v>
      </c>
      <c r="B20" t="s">
        <v>107</v>
      </c>
      <c r="C20" t="str">
        <f t="shared" si="0"/>
        <v>Luca Lang</v>
      </c>
      <c r="F20">
        <v>1.5</v>
      </c>
      <c r="G20" t="str">
        <f>VLOOKUP(C20,Teilnehmer!$A$1:$A$200,1,FALSE)</f>
        <v>Luca Lang</v>
      </c>
      <c r="H20">
        <f t="shared" si="1"/>
        <v>0</v>
      </c>
      <c r="J20">
        <v>5</v>
      </c>
      <c r="K20">
        <v>-1.5</v>
      </c>
      <c r="L20">
        <f t="shared" si="2"/>
        <v>1.5</v>
      </c>
    </row>
    <row r="21" spans="1:12" x14ac:dyDescent="0.3">
      <c r="A21" t="s">
        <v>113</v>
      </c>
      <c r="B21" t="s">
        <v>46</v>
      </c>
      <c r="C21" t="str">
        <f t="shared" si="0"/>
        <v>Mila Trüber</v>
      </c>
      <c r="F21">
        <v>1.5</v>
      </c>
      <c r="G21" t="str">
        <f>VLOOKUP(C21,Teilnehmer!$A$1:$A$200,1,FALSE)</f>
        <v>Mila Trüber</v>
      </c>
      <c r="H21">
        <f t="shared" si="1"/>
        <v>1</v>
      </c>
      <c r="J21">
        <v>5</v>
      </c>
      <c r="K21">
        <v>-1.5</v>
      </c>
      <c r="L21">
        <f t="shared" si="2"/>
        <v>1.5</v>
      </c>
    </row>
    <row r="22" spans="1:12" x14ac:dyDescent="0.3">
      <c r="A22" t="s">
        <v>74</v>
      </c>
      <c r="B22" t="s">
        <v>47</v>
      </c>
      <c r="C22" t="str">
        <f t="shared" si="0"/>
        <v>Ella Stolarski</v>
      </c>
      <c r="F22">
        <v>1.5</v>
      </c>
      <c r="G22" t="str">
        <f>VLOOKUP(C22,Teilnehmer!$A$1:$A$200,1,FALSE)</f>
        <v>Ella Stolarski</v>
      </c>
      <c r="H22">
        <f t="shared" si="1"/>
        <v>0</v>
      </c>
      <c r="J22">
        <v>5</v>
      </c>
      <c r="K22">
        <v>-1.5</v>
      </c>
      <c r="L22">
        <f t="shared" si="2"/>
        <v>1.5</v>
      </c>
    </row>
    <row r="23" spans="1:12" x14ac:dyDescent="0.3">
      <c r="A23" t="s">
        <v>39</v>
      </c>
      <c r="B23" t="s">
        <v>69</v>
      </c>
      <c r="C23" t="str">
        <f t="shared" si="0"/>
        <v>Sofia Strom</v>
      </c>
      <c r="F23">
        <v>1.5</v>
      </c>
      <c r="G23" t="str">
        <f>VLOOKUP(C23,Teilnehmer!$A$1:$A$200,1,FALSE)</f>
        <v>Sofia Strom</v>
      </c>
      <c r="H23">
        <f t="shared" si="1"/>
        <v>1</v>
      </c>
      <c r="J23">
        <v>5</v>
      </c>
      <c r="K23">
        <v>-1.5</v>
      </c>
      <c r="L23">
        <f t="shared" si="2"/>
        <v>1.5</v>
      </c>
    </row>
    <row r="24" spans="1:12" x14ac:dyDescent="0.3">
      <c r="A24" t="s">
        <v>116</v>
      </c>
      <c r="B24" t="s">
        <v>117</v>
      </c>
      <c r="C24" t="str">
        <f t="shared" si="0"/>
        <v>Kristina Mushikova</v>
      </c>
      <c r="F24">
        <v>1.5</v>
      </c>
      <c r="G24" t="str">
        <f>VLOOKUP(C24,Teilnehmer!$A$1:$A$200,1,FALSE)</f>
        <v>Kristina Mushikova</v>
      </c>
      <c r="H24">
        <f t="shared" si="1"/>
        <v>0</v>
      </c>
      <c r="J24">
        <v>5</v>
      </c>
      <c r="K24">
        <v>-1.5</v>
      </c>
      <c r="L24">
        <f t="shared" si="2"/>
        <v>1.5</v>
      </c>
    </row>
    <row r="25" spans="1:12" x14ac:dyDescent="0.3">
      <c r="A25" t="s">
        <v>208</v>
      </c>
      <c r="B25" t="s">
        <v>212</v>
      </c>
      <c r="C25" t="str">
        <f t="shared" si="0"/>
        <v>Anna Belle Haberkorn</v>
      </c>
      <c r="F25">
        <v>1.25</v>
      </c>
      <c r="G25" t="str">
        <f>VLOOKUP(C25,Teilnehmer!$A$1:$A$200,1,FALSE)</f>
        <v>Anna Belle Haberkorn</v>
      </c>
      <c r="H25">
        <f t="shared" si="1"/>
        <v>1</v>
      </c>
      <c r="J25">
        <v>4</v>
      </c>
      <c r="K25">
        <v>-1.25</v>
      </c>
      <c r="L25">
        <f t="shared" si="2"/>
        <v>1.25</v>
      </c>
    </row>
    <row r="26" spans="1:12" x14ac:dyDescent="0.3">
      <c r="A26" t="s">
        <v>122</v>
      </c>
      <c r="B26" t="s">
        <v>107</v>
      </c>
      <c r="C26" t="str">
        <f t="shared" si="0"/>
        <v>Luca Thaler</v>
      </c>
      <c r="F26">
        <v>1.25</v>
      </c>
      <c r="G26" t="str">
        <f>VLOOKUP(C26,Teilnehmer!$A$1:$A$200,1,FALSE)</f>
        <v>Luca Thaler</v>
      </c>
      <c r="H26">
        <f t="shared" si="1"/>
        <v>0</v>
      </c>
      <c r="J26">
        <v>4</v>
      </c>
      <c r="K26">
        <v>-1.25</v>
      </c>
      <c r="L26">
        <f t="shared" si="2"/>
        <v>1.25</v>
      </c>
    </row>
    <row r="27" spans="1:12" x14ac:dyDescent="0.3">
      <c r="A27" t="s">
        <v>82</v>
      </c>
      <c r="B27" t="s">
        <v>83</v>
      </c>
      <c r="C27" t="str">
        <f t="shared" si="0"/>
        <v>Lasse Künzel</v>
      </c>
      <c r="F27">
        <v>1.25</v>
      </c>
      <c r="G27" t="str">
        <f>VLOOKUP(C27,Teilnehmer!$A$1:$A$200,1,FALSE)</f>
        <v>Lasse Künzel</v>
      </c>
      <c r="H27">
        <f t="shared" si="1"/>
        <v>1</v>
      </c>
      <c r="J27">
        <v>4</v>
      </c>
      <c r="K27">
        <v>-1.25</v>
      </c>
      <c r="L27">
        <f t="shared" si="2"/>
        <v>1.25</v>
      </c>
    </row>
    <row r="28" spans="1:12" x14ac:dyDescent="0.3">
      <c r="A28" t="s">
        <v>232</v>
      </c>
      <c r="B28" t="s">
        <v>233</v>
      </c>
      <c r="C28" t="str">
        <f t="shared" si="0"/>
        <v>Finn Brähler</v>
      </c>
      <c r="F28">
        <v>1.25</v>
      </c>
      <c r="G28" t="str">
        <f>VLOOKUP(C28,Teilnehmer!$A$1:$A$200,1,FALSE)</f>
        <v>Finn Brähler</v>
      </c>
      <c r="H28">
        <f t="shared" si="1"/>
        <v>0</v>
      </c>
      <c r="J28">
        <v>4</v>
      </c>
      <c r="K28">
        <v>-1.25</v>
      </c>
      <c r="L28">
        <f t="shared" si="2"/>
        <v>1.25</v>
      </c>
    </row>
    <row r="29" spans="1:12" x14ac:dyDescent="0.3">
      <c r="A29" t="s">
        <v>228</v>
      </c>
      <c r="B29" t="s">
        <v>234</v>
      </c>
      <c r="C29" t="str">
        <f t="shared" si="0"/>
        <v>Luka Sofie Lewora</v>
      </c>
      <c r="F29">
        <v>1.25</v>
      </c>
      <c r="G29" t="str">
        <f>VLOOKUP(C29,Teilnehmer!$A$1:$A$200,1,FALSE)</f>
        <v>Luka Sofie Lewora</v>
      </c>
      <c r="H29">
        <f t="shared" si="1"/>
        <v>1</v>
      </c>
      <c r="J29">
        <v>4</v>
      </c>
      <c r="K29">
        <v>-1.25</v>
      </c>
      <c r="L29">
        <f t="shared" si="2"/>
        <v>1.25</v>
      </c>
    </row>
    <row r="30" spans="1:12" x14ac:dyDescent="0.3">
      <c r="A30" t="s">
        <v>110</v>
      </c>
      <c r="B30" t="s">
        <v>34</v>
      </c>
      <c r="C30" t="str">
        <f t="shared" si="0"/>
        <v>Mia Abeska</v>
      </c>
      <c r="F30">
        <v>1.25</v>
      </c>
      <c r="G30" t="str">
        <f>VLOOKUP(C30,Teilnehmer!$A$1:$A$200,1,FALSE)</f>
        <v>Mia Abeska</v>
      </c>
      <c r="H30">
        <f t="shared" si="1"/>
        <v>0</v>
      </c>
      <c r="J30">
        <v>4</v>
      </c>
      <c r="K30">
        <v>-1.25</v>
      </c>
      <c r="L30">
        <f t="shared" si="2"/>
        <v>1.25</v>
      </c>
    </row>
    <row r="31" spans="1:12" x14ac:dyDescent="0.3">
      <c r="A31" t="s">
        <v>118</v>
      </c>
      <c r="B31" t="s">
        <v>119</v>
      </c>
      <c r="C31" t="str">
        <f t="shared" si="0"/>
        <v>Kerim Atalay</v>
      </c>
      <c r="F31">
        <v>1.25</v>
      </c>
      <c r="G31" t="str">
        <f>VLOOKUP(C31,Teilnehmer!$A$1:$A$200,1,FALSE)</f>
        <v>Kerim Atalay</v>
      </c>
      <c r="H31">
        <f t="shared" si="1"/>
        <v>1</v>
      </c>
      <c r="J31">
        <v>4</v>
      </c>
      <c r="K31">
        <v>-1.25</v>
      </c>
      <c r="L31">
        <f t="shared" si="2"/>
        <v>1.25</v>
      </c>
    </row>
    <row r="32" spans="1:12" x14ac:dyDescent="0.3">
      <c r="A32" t="s">
        <v>66</v>
      </c>
      <c r="B32" t="s">
        <v>47</v>
      </c>
      <c r="C32" t="str">
        <f t="shared" si="0"/>
        <v>Ella Kostka</v>
      </c>
      <c r="F32">
        <v>1.25</v>
      </c>
      <c r="G32" t="str">
        <f>VLOOKUP(C32,Teilnehmer!$A$1:$A$200,1,FALSE)</f>
        <v>Ella Kostka</v>
      </c>
      <c r="H32">
        <f t="shared" si="1"/>
        <v>0</v>
      </c>
      <c r="J32">
        <v>4</v>
      </c>
      <c r="K32">
        <v>-1.25</v>
      </c>
      <c r="L32">
        <f t="shared" si="2"/>
        <v>1.25</v>
      </c>
    </row>
    <row r="33" spans="1:12" x14ac:dyDescent="0.3">
      <c r="A33" t="s">
        <v>88</v>
      </c>
      <c r="B33" t="s">
        <v>44</v>
      </c>
      <c r="C33" t="str">
        <f t="shared" si="0"/>
        <v>Paul Rausch</v>
      </c>
      <c r="F33">
        <v>1.25</v>
      </c>
      <c r="G33" t="str">
        <f>VLOOKUP(C33,Teilnehmer!$A$1:$A$200,1,FALSE)</f>
        <v>Paul Rausch</v>
      </c>
      <c r="H33">
        <f t="shared" si="1"/>
        <v>1</v>
      </c>
      <c r="J33">
        <v>4</v>
      </c>
      <c r="K33">
        <v>-1.25</v>
      </c>
      <c r="L33">
        <f t="shared" si="2"/>
        <v>1.25</v>
      </c>
    </row>
    <row r="34" spans="1:12" x14ac:dyDescent="0.3">
      <c r="A34" t="s">
        <v>74</v>
      </c>
      <c r="B34" t="s">
        <v>38</v>
      </c>
      <c r="C34" t="str">
        <f t="shared" si="0"/>
        <v>Emilia Stolarski</v>
      </c>
      <c r="F34">
        <v>1.25</v>
      </c>
      <c r="G34" t="str">
        <f>VLOOKUP(C34,Teilnehmer!$A$1:$A$200,1,FALSE)</f>
        <v>Emilia Stolarski</v>
      </c>
      <c r="H34">
        <f t="shared" si="1"/>
        <v>0</v>
      </c>
      <c r="J34">
        <v>4</v>
      </c>
      <c r="K34">
        <v>-1.25</v>
      </c>
      <c r="L34">
        <f t="shared" si="2"/>
        <v>1.25</v>
      </c>
    </row>
    <row r="35" spans="1:12" x14ac:dyDescent="0.3">
      <c r="A35" t="s">
        <v>77</v>
      </c>
      <c r="B35" t="s">
        <v>127</v>
      </c>
      <c r="C35" t="str">
        <f t="shared" si="0"/>
        <v>Matteo Kuhn</v>
      </c>
      <c r="F35">
        <v>1.25</v>
      </c>
      <c r="G35" t="str">
        <f>VLOOKUP(C35,Teilnehmer!$A$1:$A$200,1,FALSE)</f>
        <v>Matteo Kuhn</v>
      </c>
      <c r="H35">
        <f t="shared" ref="H35:H52" si="3">MOD(ROW(),2)</f>
        <v>1</v>
      </c>
      <c r="J35">
        <v>4</v>
      </c>
      <c r="K35">
        <v>-1.25</v>
      </c>
      <c r="L35">
        <f t="shared" si="2"/>
        <v>1.25</v>
      </c>
    </row>
    <row r="36" spans="1:12" x14ac:dyDescent="0.3">
      <c r="A36" t="s">
        <v>108</v>
      </c>
      <c r="B36" t="s">
        <v>109</v>
      </c>
      <c r="C36" t="str">
        <f t="shared" si="0"/>
        <v>Lejna Kartal</v>
      </c>
      <c r="F36">
        <v>1.25</v>
      </c>
      <c r="G36" t="str">
        <f>VLOOKUP(C36,Teilnehmer!$A$1:$A$200,1,FALSE)</f>
        <v>Lejna Kartal</v>
      </c>
      <c r="H36">
        <f t="shared" si="3"/>
        <v>0</v>
      </c>
      <c r="J36">
        <v>4</v>
      </c>
      <c r="K36">
        <v>-1.25</v>
      </c>
      <c r="L36">
        <f t="shared" si="2"/>
        <v>1.25</v>
      </c>
    </row>
    <row r="37" spans="1:12" x14ac:dyDescent="0.3">
      <c r="A37" t="s">
        <v>106</v>
      </c>
      <c r="B37" t="s">
        <v>140</v>
      </c>
      <c r="C37" t="str">
        <f t="shared" si="0"/>
        <v>Hyab Kidane Tesfamichael</v>
      </c>
      <c r="F37">
        <v>1</v>
      </c>
      <c r="G37" t="str">
        <f>VLOOKUP(C37,Teilnehmer!$A$1:$A$200,1,FALSE)</f>
        <v>Hyab Kidane Tesfamichael</v>
      </c>
      <c r="H37">
        <f t="shared" si="3"/>
        <v>1</v>
      </c>
      <c r="J37">
        <v>3</v>
      </c>
      <c r="K37">
        <v>-1</v>
      </c>
      <c r="L37">
        <f t="shared" si="2"/>
        <v>1</v>
      </c>
    </row>
    <row r="38" spans="1:12" x14ac:dyDescent="0.3">
      <c r="A38" t="s">
        <v>31</v>
      </c>
      <c r="B38" t="s">
        <v>42</v>
      </c>
      <c r="C38" t="str">
        <f t="shared" si="0"/>
        <v>Amelie Wolf</v>
      </c>
      <c r="F38">
        <v>1</v>
      </c>
      <c r="G38" t="str">
        <f>VLOOKUP(C38,Teilnehmer!$A$1:$A$200,1,FALSE)</f>
        <v>Amelie Wolf</v>
      </c>
      <c r="H38">
        <f t="shared" si="3"/>
        <v>0</v>
      </c>
      <c r="J38">
        <v>3</v>
      </c>
      <c r="K38">
        <v>-1</v>
      </c>
      <c r="L38">
        <f t="shared" si="2"/>
        <v>1</v>
      </c>
    </row>
    <row r="39" spans="1:12" x14ac:dyDescent="0.3">
      <c r="A39" t="s">
        <v>114</v>
      </c>
      <c r="B39" t="s">
        <v>115</v>
      </c>
      <c r="C39" t="str">
        <f t="shared" si="0"/>
        <v>Elian Kern</v>
      </c>
      <c r="F39">
        <v>1</v>
      </c>
      <c r="G39" t="str">
        <f>VLOOKUP(C39,Teilnehmer!$A$1:$A$200,1,FALSE)</f>
        <v>Elian Kern</v>
      </c>
      <c r="H39">
        <f t="shared" si="3"/>
        <v>1</v>
      </c>
      <c r="J39">
        <v>3</v>
      </c>
      <c r="K39">
        <v>-1</v>
      </c>
      <c r="L39">
        <f t="shared" si="2"/>
        <v>1</v>
      </c>
    </row>
    <row r="40" spans="1:12" x14ac:dyDescent="0.3">
      <c r="A40" t="s">
        <v>129</v>
      </c>
      <c r="B40" t="s">
        <v>231</v>
      </c>
      <c r="C40" t="str">
        <f t="shared" si="0"/>
        <v>Elina Beyer</v>
      </c>
      <c r="F40">
        <v>1</v>
      </c>
      <c r="G40" t="str">
        <f>VLOOKUP(C40,Teilnehmer!$A$1:$A$200,1,FALSE)</f>
        <v>Elina Beyer</v>
      </c>
      <c r="H40">
        <f t="shared" si="3"/>
        <v>0</v>
      </c>
      <c r="J40">
        <v>3</v>
      </c>
      <c r="K40">
        <v>-1</v>
      </c>
      <c r="L40">
        <f t="shared" si="2"/>
        <v>1</v>
      </c>
    </row>
    <row r="41" spans="1:12" x14ac:dyDescent="0.3">
      <c r="A41" t="s">
        <v>137</v>
      </c>
      <c r="B41" t="s">
        <v>138</v>
      </c>
      <c r="C41" t="str">
        <f t="shared" si="0"/>
        <v>Jendrik Fatum</v>
      </c>
      <c r="F41">
        <v>1</v>
      </c>
      <c r="G41" t="str">
        <f>VLOOKUP(C41,Teilnehmer!$A$1:$A$200,1,FALSE)</f>
        <v>Jendrik Fatum</v>
      </c>
      <c r="H41">
        <f t="shared" si="3"/>
        <v>1</v>
      </c>
      <c r="J41">
        <v>3</v>
      </c>
      <c r="K41">
        <v>-1</v>
      </c>
      <c r="L41">
        <f t="shared" si="2"/>
        <v>1</v>
      </c>
    </row>
    <row r="42" spans="1:12" x14ac:dyDescent="0.3">
      <c r="A42" t="s">
        <v>103</v>
      </c>
      <c r="B42" t="s">
        <v>51</v>
      </c>
      <c r="C42" t="str">
        <f t="shared" si="0"/>
        <v>Sophia Vogel</v>
      </c>
      <c r="F42">
        <v>0.75</v>
      </c>
      <c r="G42" t="str">
        <f>VLOOKUP(C42,Teilnehmer!$A$1:$A$200,1,FALSE)</f>
        <v>Sophia Vogel</v>
      </c>
      <c r="H42">
        <f t="shared" si="3"/>
        <v>0</v>
      </c>
      <c r="J42">
        <v>2</v>
      </c>
      <c r="K42">
        <v>-0.75</v>
      </c>
      <c r="L42">
        <f t="shared" si="2"/>
        <v>0.75</v>
      </c>
    </row>
    <row r="43" spans="1:12" x14ac:dyDescent="0.3">
      <c r="A43" t="s">
        <v>123</v>
      </c>
      <c r="B43" t="s">
        <v>124</v>
      </c>
      <c r="C43" t="str">
        <f t="shared" si="0"/>
        <v>Tom Ruhl</v>
      </c>
      <c r="F43">
        <v>0.75</v>
      </c>
      <c r="G43" t="str">
        <f>VLOOKUP(C43,Teilnehmer!$A$1:$A$200,1,FALSE)</f>
        <v>Tom Ruhl</v>
      </c>
      <c r="H43">
        <f t="shared" si="3"/>
        <v>1</v>
      </c>
      <c r="J43">
        <v>2</v>
      </c>
      <c r="K43">
        <v>-0.75</v>
      </c>
      <c r="L43">
        <f t="shared" si="2"/>
        <v>0.75</v>
      </c>
    </row>
    <row r="44" spans="1:12" x14ac:dyDescent="0.3">
      <c r="A44" t="s">
        <v>84</v>
      </c>
      <c r="B44" t="s">
        <v>85</v>
      </c>
      <c r="C44" t="str">
        <f t="shared" si="0"/>
        <v>Benaja Stock</v>
      </c>
      <c r="F44">
        <v>0.75</v>
      </c>
      <c r="G44" t="str">
        <f>VLOOKUP(C44,Teilnehmer!$A$1:$A$200,1,FALSE)</f>
        <v>Benaja Stock</v>
      </c>
      <c r="H44">
        <f t="shared" si="3"/>
        <v>0</v>
      </c>
      <c r="J44">
        <v>2</v>
      </c>
      <c r="K44">
        <v>-0.75</v>
      </c>
      <c r="L44">
        <f t="shared" si="2"/>
        <v>0.75</v>
      </c>
    </row>
    <row r="45" spans="1:12" x14ac:dyDescent="0.3">
      <c r="A45" t="s">
        <v>206</v>
      </c>
      <c r="B45" t="s">
        <v>207</v>
      </c>
      <c r="C45" t="str">
        <f t="shared" si="0"/>
        <v>Jolyn Engel</v>
      </c>
      <c r="F45">
        <v>0.75</v>
      </c>
      <c r="G45" t="str">
        <f>VLOOKUP(C45,Teilnehmer!$A$1:$A$200,1,FALSE)</f>
        <v>Jolyn Engel</v>
      </c>
      <c r="H45">
        <f t="shared" si="3"/>
        <v>1</v>
      </c>
      <c r="J45">
        <v>2</v>
      </c>
      <c r="K45">
        <v>-0.75</v>
      </c>
      <c r="L45">
        <f t="shared" si="2"/>
        <v>0.75</v>
      </c>
    </row>
    <row r="46" spans="1:12" x14ac:dyDescent="0.3">
      <c r="A46" t="s">
        <v>35</v>
      </c>
      <c r="B46" t="s">
        <v>226</v>
      </c>
      <c r="C46" t="str">
        <f t="shared" si="0"/>
        <v>Maximilian Wahl</v>
      </c>
      <c r="F46">
        <v>0.75</v>
      </c>
      <c r="G46" t="str">
        <f>VLOOKUP(C46,Teilnehmer!$A$1:$A$200,1,FALSE)</f>
        <v>Maximilian Wahl</v>
      </c>
      <c r="H46">
        <f t="shared" si="3"/>
        <v>0</v>
      </c>
      <c r="J46">
        <v>2</v>
      </c>
      <c r="K46">
        <v>-0.75</v>
      </c>
      <c r="L46">
        <f t="shared" si="2"/>
        <v>0.75</v>
      </c>
    </row>
    <row r="47" spans="1:12" x14ac:dyDescent="0.3">
      <c r="A47" t="s">
        <v>210</v>
      </c>
      <c r="B47" t="s">
        <v>211</v>
      </c>
      <c r="C47" t="str">
        <f t="shared" si="0"/>
        <v>Theo Fuchs</v>
      </c>
      <c r="F47">
        <v>0.5</v>
      </c>
      <c r="G47" t="str">
        <f>VLOOKUP(C47,Teilnehmer!$A$1:$A$200,1,FALSE)</f>
        <v>Theo Fuchs</v>
      </c>
      <c r="H47">
        <f t="shared" si="3"/>
        <v>1</v>
      </c>
      <c r="J47">
        <v>1</v>
      </c>
      <c r="K47">
        <v>-0.5</v>
      </c>
      <c r="L47">
        <f t="shared" si="2"/>
        <v>0.5</v>
      </c>
    </row>
    <row r="48" spans="1:12" x14ac:dyDescent="0.3">
      <c r="A48" t="s">
        <v>204</v>
      </c>
      <c r="B48" t="s">
        <v>205</v>
      </c>
      <c r="C48" t="str">
        <f t="shared" si="0"/>
        <v>Ben Dukart</v>
      </c>
      <c r="F48">
        <v>0.5</v>
      </c>
      <c r="G48" t="str">
        <f>VLOOKUP(C48,Teilnehmer!$A$1:$A$200,1,FALSE)</f>
        <v>Ben Dukart</v>
      </c>
      <c r="H48">
        <f t="shared" si="3"/>
        <v>0</v>
      </c>
      <c r="J48">
        <v>1</v>
      </c>
      <c r="K48">
        <v>-0.5</v>
      </c>
      <c r="L48">
        <f t="shared" si="2"/>
        <v>0.5</v>
      </c>
    </row>
    <row r="49" spans="1:12" x14ac:dyDescent="0.3">
      <c r="A49" t="s">
        <v>131</v>
      </c>
      <c r="B49" t="s">
        <v>132</v>
      </c>
      <c r="C49" t="str">
        <f t="shared" si="0"/>
        <v>Lia Hanke</v>
      </c>
      <c r="F49">
        <v>0.5</v>
      </c>
      <c r="G49" t="str">
        <f>VLOOKUP(C49,Teilnehmer!$A$1:$A$200,1,FALSE)</f>
        <v>Lia Hanke</v>
      </c>
      <c r="H49">
        <f t="shared" si="3"/>
        <v>1</v>
      </c>
      <c r="J49">
        <v>1</v>
      </c>
      <c r="K49">
        <v>-0.5</v>
      </c>
      <c r="L49">
        <f t="shared" si="2"/>
        <v>0.5</v>
      </c>
    </row>
    <row r="50" spans="1:12" x14ac:dyDescent="0.3">
      <c r="A50" t="s">
        <v>111</v>
      </c>
      <c r="B50" t="s">
        <v>43</v>
      </c>
      <c r="C50" t="str">
        <f t="shared" si="0"/>
        <v>Lucas Marsal</v>
      </c>
      <c r="F50">
        <v>0.1</v>
      </c>
      <c r="G50" t="str">
        <f>VLOOKUP(C50,Teilnehmer!$A$1:$A$200,1,FALSE)</f>
        <v>Lucas Marsal</v>
      </c>
      <c r="H50">
        <f t="shared" si="3"/>
        <v>0</v>
      </c>
      <c r="J50" t="s">
        <v>235</v>
      </c>
    </row>
    <row r="51" spans="1:12" x14ac:dyDescent="0.3">
      <c r="A51" t="s">
        <v>104</v>
      </c>
      <c r="B51" t="s">
        <v>105</v>
      </c>
      <c r="C51" t="str">
        <f t="shared" si="0"/>
        <v>Elea Reiswich</v>
      </c>
      <c r="F51">
        <v>0.1</v>
      </c>
      <c r="G51" t="str">
        <f>VLOOKUP(C51,Teilnehmer!$A$1:$A$200,1,FALSE)</f>
        <v>Elea Reiswich</v>
      </c>
      <c r="H51">
        <f t="shared" si="3"/>
        <v>1</v>
      </c>
      <c r="J51" t="s">
        <v>235</v>
      </c>
    </row>
    <row r="52" spans="1:12" x14ac:dyDescent="0.3">
      <c r="A52" t="s">
        <v>129</v>
      </c>
      <c r="B52" t="s">
        <v>130</v>
      </c>
      <c r="C52" t="str">
        <f t="shared" si="0"/>
        <v>Karla Beyer</v>
      </c>
      <c r="F52">
        <v>0.1</v>
      </c>
      <c r="G52" t="str">
        <f>VLOOKUP(C52,Teilnehmer!$A$1:$A$200,1,FALSE)</f>
        <v>Karla Beyer</v>
      </c>
      <c r="H52">
        <f t="shared" si="3"/>
        <v>0</v>
      </c>
      <c r="J52" t="s">
        <v>235</v>
      </c>
    </row>
  </sheetData>
  <autoFilter ref="H1:H52" xr:uid="{00000000-0009-0000-0000-00000F000000}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45"/>
  <sheetViews>
    <sheetView topLeftCell="A7" workbookViewId="0">
      <selection activeCell="B9" sqref="B9"/>
    </sheetView>
  </sheetViews>
  <sheetFormatPr baseColWidth="10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196</v>
      </c>
      <c r="C1" t="str">
        <f t="shared" ref="C1" si="0">B1&amp;" "&amp;A1</f>
        <v xml:space="preserve"> TU8_LAT_Stab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8" x14ac:dyDescent="0.3">
      <c r="A2" t="s">
        <v>101</v>
      </c>
      <c r="B2" t="s">
        <v>30</v>
      </c>
      <c r="C2" t="str">
        <f t="shared" ref="C2:C45" si="1">B2&amp;" "&amp;A2</f>
        <v>Jonas Kortschik</v>
      </c>
      <c r="D2" t="s">
        <v>24</v>
      </c>
      <c r="E2">
        <v>2018</v>
      </c>
      <c r="F2">
        <v>6</v>
      </c>
      <c r="G2" t="str">
        <f>VLOOKUP(C2,Teilnehmer!$A$1:$A$200,1,FALSE)</f>
        <v>Jonas Kortschik</v>
      </c>
      <c r="H2">
        <f t="shared" ref="H2:H45" si="2">MOD(ROW(),2)</f>
        <v>0</v>
      </c>
    </row>
    <row r="3" spans="1:8" x14ac:dyDescent="0.3">
      <c r="A3" t="s">
        <v>99</v>
      </c>
      <c r="B3" t="s">
        <v>100</v>
      </c>
      <c r="C3" t="str">
        <f t="shared" si="1"/>
        <v>Marvin Nicolai</v>
      </c>
      <c r="D3" t="s">
        <v>24</v>
      </c>
      <c r="E3">
        <v>2018</v>
      </c>
      <c r="F3">
        <v>5</v>
      </c>
      <c r="G3" t="str">
        <f>VLOOKUP(C3,Teilnehmer!$A$1:$A$200,1,FALSE)</f>
        <v>Marvin Nicolai</v>
      </c>
      <c r="H3">
        <f t="shared" si="2"/>
        <v>1</v>
      </c>
    </row>
    <row r="4" spans="1:8" x14ac:dyDescent="0.3">
      <c r="A4" t="s">
        <v>82</v>
      </c>
      <c r="B4" t="s">
        <v>83</v>
      </c>
      <c r="C4" t="str">
        <f t="shared" si="1"/>
        <v>Lasse Künzel</v>
      </c>
      <c r="D4" t="s">
        <v>24</v>
      </c>
      <c r="E4">
        <v>2018</v>
      </c>
      <c r="F4">
        <v>5</v>
      </c>
      <c r="G4" t="str">
        <f>VLOOKUP(C4,Teilnehmer!$A$1:$A$200,1,FALSE)</f>
        <v>Lasse Künzel</v>
      </c>
      <c r="H4">
        <f t="shared" si="2"/>
        <v>0</v>
      </c>
    </row>
    <row r="5" spans="1:8" x14ac:dyDescent="0.3">
      <c r="A5" t="s">
        <v>64</v>
      </c>
      <c r="B5" t="s">
        <v>65</v>
      </c>
      <c r="C5" t="str">
        <f t="shared" si="1"/>
        <v>Lennard Blum</v>
      </c>
      <c r="D5" t="s">
        <v>24</v>
      </c>
      <c r="E5">
        <v>2018</v>
      </c>
      <c r="F5">
        <v>5</v>
      </c>
      <c r="G5" t="str">
        <f>VLOOKUP(C5,Teilnehmer!$A$1:$A$200,1,FALSE)</f>
        <v>Lennard Blum</v>
      </c>
      <c r="H5">
        <f t="shared" si="2"/>
        <v>1</v>
      </c>
    </row>
    <row r="6" spans="1:8" x14ac:dyDescent="0.3">
      <c r="A6" t="s">
        <v>75</v>
      </c>
      <c r="B6" t="s">
        <v>76</v>
      </c>
      <c r="C6" t="str">
        <f t="shared" si="1"/>
        <v>Daniil Ostapenko</v>
      </c>
      <c r="D6" t="s">
        <v>24</v>
      </c>
      <c r="E6">
        <v>2018</v>
      </c>
      <c r="F6">
        <v>5</v>
      </c>
      <c r="G6" t="str">
        <f>VLOOKUP(C6,Teilnehmer!$A$1:$A$200,1,FALSE)</f>
        <v>Daniil Ostapenko</v>
      </c>
      <c r="H6">
        <f t="shared" si="2"/>
        <v>0</v>
      </c>
    </row>
    <row r="7" spans="1:8" x14ac:dyDescent="0.3">
      <c r="A7" t="s">
        <v>123</v>
      </c>
      <c r="B7" t="s">
        <v>124</v>
      </c>
      <c r="C7" t="str">
        <f t="shared" si="1"/>
        <v>Tom Ruhl</v>
      </c>
      <c r="D7" t="s">
        <v>24</v>
      </c>
      <c r="E7">
        <v>2018</v>
      </c>
      <c r="F7">
        <v>4</v>
      </c>
      <c r="G7" t="str">
        <f>VLOOKUP(C7,Teilnehmer!$A$1:$A$200,1,FALSE)</f>
        <v>Tom Ruhl</v>
      </c>
      <c r="H7">
        <f t="shared" si="2"/>
        <v>1</v>
      </c>
    </row>
    <row r="8" spans="1:8" x14ac:dyDescent="0.3">
      <c r="A8" t="s">
        <v>35</v>
      </c>
      <c r="B8" t="s">
        <v>226</v>
      </c>
      <c r="C8" t="str">
        <f t="shared" si="1"/>
        <v>Maximilian Wahl</v>
      </c>
      <c r="D8" t="s">
        <v>24</v>
      </c>
      <c r="E8">
        <v>2018</v>
      </c>
      <c r="F8">
        <v>4</v>
      </c>
      <c r="G8" t="str">
        <f>VLOOKUP(C8,Teilnehmer!$A$1:$A$200,1,FALSE)</f>
        <v>Maximilian Wahl</v>
      </c>
      <c r="H8">
        <f t="shared" si="2"/>
        <v>0</v>
      </c>
    </row>
    <row r="9" spans="1:8" x14ac:dyDescent="0.3">
      <c r="A9" t="s">
        <v>111</v>
      </c>
      <c r="B9" t="s">
        <v>43</v>
      </c>
      <c r="C9" t="str">
        <f t="shared" si="1"/>
        <v>Lucas Marsal</v>
      </c>
      <c r="D9" t="s">
        <v>24</v>
      </c>
      <c r="E9">
        <v>2018</v>
      </c>
      <c r="F9">
        <v>3</v>
      </c>
      <c r="G9" t="str">
        <f>VLOOKUP(C9,Teilnehmer!$A$1:$A$200,1,FALSE)</f>
        <v>Lucas Marsal</v>
      </c>
      <c r="H9">
        <f t="shared" si="2"/>
        <v>1</v>
      </c>
    </row>
    <row r="10" spans="1:8" x14ac:dyDescent="0.3">
      <c r="A10" t="s">
        <v>29</v>
      </c>
      <c r="B10" t="s">
        <v>107</v>
      </c>
      <c r="C10" t="str">
        <f t="shared" si="1"/>
        <v>Luca Lang</v>
      </c>
      <c r="D10" t="s">
        <v>24</v>
      </c>
      <c r="E10">
        <v>2018</v>
      </c>
      <c r="F10">
        <v>3</v>
      </c>
      <c r="G10" t="str">
        <f>VLOOKUP(C10,Teilnehmer!$A$1:$A$200,1,FALSE)</f>
        <v>Luca Lang</v>
      </c>
      <c r="H10">
        <f t="shared" si="2"/>
        <v>0</v>
      </c>
    </row>
    <row r="11" spans="1:8" x14ac:dyDescent="0.3">
      <c r="A11" t="s">
        <v>118</v>
      </c>
      <c r="B11" t="s">
        <v>119</v>
      </c>
      <c r="C11" t="str">
        <f t="shared" si="1"/>
        <v>Kerim Atalay</v>
      </c>
      <c r="D11" t="s">
        <v>24</v>
      </c>
      <c r="E11">
        <v>2018</v>
      </c>
      <c r="F11">
        <v>3</v>
      </c>
      <c r="G11" t="str">
        <f>VLOOKUP(C11,Teilnehmer!$A$1:$A$200,1,FALSE)</f>
        <v>Kerim Atalay</v>
      </c>
      <c r="H11">
        <f t="shared" si="2"/>
        <v>1</v>
      </c>
    </row>
    <row r="12" spans="1:8" x14ac:dyDescent="0.3">
      <c r="A12" t="s">
        <v>86</v>
      </c>
      <c r="B12" t="s">
        <v>87</v>
      </c>
      <c r="C12" t="str">
        <f t="shared" si="1"/>
        <v>Oleksander Prykota</v>
      </c>
      <c r="D12" t="s">
        <v>24</v>
      </c>
      <c r="E12">
        <v>2018</v>
      </c>
      <c r="F12">
        <v>1</v>
      </c>
      <c r="G12" t="str">
        <f>VLOOKUP(C12,Teilnehmer!$A$1:$A$200,1,FALSE)</f>
        <v>Oleksander Prykota</v>
      </c>
      <c r="H12">
        <f t="shared" si="2"/>
        <v>0</v>
      </c>
    </row>
    <row r="13" spans="1:8" x14ac:dyDescent="0.3">
      <c r="A13" t="s">
        <v>200</v>
      </c>
      <c r="B13" t="s">
        <v>44</v>
      </c>
      <c r="C13" t="str">
        <f t="shared" si="1"/>
        <v>Paul Pfanschilling</v>
      </c>
      <c r="D13" t="s">
        <v>24</v>
      </c>
      <c r="E13">
        <v>2019</v>
      </c>
      <c r="F13">
        <v>5</v>
      </c>
      <c r="G13" t="str">
        <f>VLOOKUP(C13,Teilnehmer!$A$1:$A$200,1,FALSE)</f>
        <v>Paul Pfanschilling</v>
      </c>
      <c r="H13">
        <f t="shared" si="2"/>
        <v>1</v>
      </c>
    </row>
    <row r="14" spans="1:8" x14ac:dyDescent="0.3">
      <c r="A14" t="s">
        <v>72</v>
      </c>
      <c r="B14" t="s">
        <v>73</v>
      </c>
      <c r="C14" t="str">
        <f t="shared" si="1"/>
        <v>Aron Schmelzer</v>
      </c>
      <c r="D14" t="s">
        <v>24</v>
      </c>
      <c r="E14">
        <v>2019</v>
      </c>
      <c r="F14">
        <v>5</v>
      </c>
      <c r="G14" t="str">
        <f>VLOOKUP(C14,Teilnehmer!$A$1:$A$200,1,FALSE)</f>
        <v>Aron Schmelzer</v>
      </c>
      <c r="H14">
        <f t="shared" si="2"/>
        <v>0</v>
      </c>
    </row>
    <row r="15" spans="1:8" x14ac:dyDescent="0.3">
      <c r="A15" t="s">
        <v>122</v>
      </c>
      <c r="B15" t="s">
        <v>107</v>
      </c>
      <c r="C15" t="str">
        <f t="shared" si="1"/>
        <v>Luca Thaler</v>
      </c>
      <c r="D15" t="s">
        <v>24</v>
      </c>
      <c r="E15">
        <v>2019</v>
      </c>
      <c r="F15">
        <v>4</v>
      </c>
      <c r="G15" t="str">
        <f>VLOOKUP(C15,Teilnehmer!$A$1:$A$200,1,FALSE)</f>
        <v>Luca Thaler</v>
      </c>
      <c r="H15">
        <f t="shared" si="2"/>
        <v>1</v>
      </c>
    </row>
    <row r="16" spans="1:8" x14ac:dyDescent="0.3">
      <c r="A16" t="s">
        <v>114</v>
      </c>
      <c r="B16" t="s">
        <v>115</v>
      </c>
      <c r="C16" t="str">
        <f t="shared" si="1"/>
        <v>Elian Kern</v>
      </c>
      <c r="D16" t="s">
        <v>24</v>
      </c>
      <c r="E16">
        <v>2019</v>
      </c>
      <c r="F16">
        <v>4</v>
      </c>
      <c r="G16" t="str">
        <f>VLOOKUP(C16,Teilnehmer!$A$1:$A$200,1,FALSE)</f>
        <v>Elian Kern</v>
      </c>
      <c r="H16">
        <f t="shared" si="2"/>
        <v>0</v>
      </c>
    </row>
    <row r="17" spans="1:8" x14ac:dyDescent="0.3">
      <c r="A17" t="s">
        <v>204</v>
      </c>
      <c r="B17" t="s">
        <v>205</v>
      </c>
      <c r="C17" t="str">
        <f t="shared" si="1"/>
        <v>Ben Dukart</v>
      </c>
      <c r="D17" t="s">
        <v>24</v>
      </c>
      <c r="E17">
        <v>2019</v>
      </c>
      <c r="F17">
        <v>2</v>
      </c>
      <c r="G17" t="str">
        <f>VLOOKUP(C17,Teilnehmer!$A$1:$A$200,1,FALSE)</f>
        <v>Ben Dukart</v>
      </c>
      <c r="H17">
        <f t="shared" si="2"/>
        <v>1</v>
      </c>
    </row>
    <row r="18" spans="1:8" x14ac:dyDescent="0.3">
      <c r="A18" t="s">
        <v>137</v>
      </c>
      <c r="B18" t="s">
        <v>138</v>
      </c>
      <c r="C18" t="str">
        <f t="shared" si="1"/>
        <v>Jendrik Fatum</v>
      </c>
      <c r="D18" t="s">
        <v>24</v>
      </c>
      <c r="E18">
        <v>2019</v>
      </c>
      <c r="F18">
        <v>2</v>
      </c>
      <c r="G18" t="str">
        <f>VLOOKUP(C18,Teilnehmer!$A$1:$A$200,1,FALSE)</f>
        <v>Jendrik Fatum</v>
      </c>
      <c r="H18">
        <f t="shared" si="2"/>
        <v>0</v>
      </c>
    </row>
    <row r="19" spans="1:8" x14ac:dyDescent="0.3">
      <c r="A19" t="s">
        <v>210</v>
      </c>
      <c r="B19" t="s">
        <v>211</v>
      </c>
      <c r="C19" t="str">
        <f t="shared" si="1"/>
        <v>Theo Fuchs</v>
      </c>
      <c r="D19" t="s">
        <v>24</v>
      </c>
      <c r="E19">
        <v>2020</v>
      </c>
      <c r="F19">
        <v>0.1</v>
      </c>
      <c r="G19" t="str">
        <f>VLOOKUP(C19,Teilnehmer!$A$1:$A$200,1,FALSE)</f>
        <v>Theo Fuchs</v>
      </c>
      <c r="H19">
        <f t="shared" si="2"/>
        <v>1</v>
      </c>
    </row>
    <row r="20" spans="1:8" x14ac:dyDescent="0.3">
      <c r="A20" t="s">
        <v>94</v>
      </c>
      <c r="B20" t="s">
        <v>95</v>
      </c>
      <c r="C20" t="str">
        <f t="shared" si="1"/>
        <v>Lana Braun</v>
      </c>
      <c r="D20" t="s">
        <v>32</v>
      </c>
      <c r="E20">
        <v>2018</v>
      </c>
      <c r="F20">
        <v>6</v>
      </c>
      <c r="G20" t="str">
        <f>VLOOKUP(C20,Teilnehmer!$A$1:$A$200,1,FALSE)</f>
        <v>Lana Braun</v>
      </c>
      <c r="H20">
        <f t="shared" si="2"/>
        <v>0</v>
      </c>
    </row>
    <row r="21" spans="1:8" x14ac:dyDescent="0.3">
      <c r="A21" t="s">
        <v>79</v>
      </c>
      <c r="B21" t="s">
        <v>80</v>
      </c>
      <c r="C21" t="str">
        <f t="shared" si="1"/>
        <v>Anna Hill</v>
      </c>
      <c r="D21" t="s">
        <v>32</v>
      </c>
      <c r="E21">
        <v>2018</v>
      </c>
      <c r="F21">
        <v>6</v>
      </c>
      <c r="G21" t="str">
        <f>VLOOKUP(C21,Teilnehmer!$A$1:$A$200,1,FALSE)</f>
        <v>Anna Hill</v>
      </c>
      <c r="H21">
        <f t="shared" si="2"/>
        <v>1</v>
      </c>
    </row>
    <row r="22" spans="1:8" x14ac:dyDescent="0.3">
      <c r="A22" t="s">
        <v>67</v>
      </c>
      <c r="B22" t="s">
        <v>68</v>
      </c>
      <c r="C22" t="str">
        <f t="shared" si="1"/>
        <v>Greta Eidmann</v>
      </c>
      <c r="D22" t="s">
        <v>32</v>
      </c>
      <c r="E22">
        <v>2018</v>
      </c>
      <c r="F22">
        <v>6</v>
      </c>
      <c r="G22" t="str">
        <f>VLOOKUP(C22,Teilnehmer!$A$1:$A$200,1,FALSE)</f>
        <v>Greta Eidmann</v>
      </c>
      <c r="H22">
        <f t="shared" si="2"/>
        <v>0</v>
      </c>
    </row>
    <row r="23" spans="1:8" x14ac:dyDescent="0.3">
      <c r="A23" t="s">
        <v>198</v>
      </c>
      <c r="B23" t="s">
        <v>199</v>
      </c>
      <c r="C23" t="str">
        <f t="shared" si="1"/>
        <v>Klara Rehbein</v>
      </c>
      <c r="D23" t="s">
        <v>32</v>
      </c>
      <c r="E23">
        <v>2018</v>
      </c>
      <c r="F23">
        <v>6</v>
      </c>
      <c r="G23" t="str">
        <f>VLOOKUP(C23,Teilnehmer!$A$1:$A$200,1,FALSE)</f>
        <v>Klara Rehbein</v>
      </c>
      <c r="H23">
        <f t="shared" si="2"/>
        <v>1</v>
      </c>
    </row>
    <row r="24" spans="1:8" x14ac:dyDescent="0.3">
      <c r="A24" t="s">
        <v>96</v>
      </c>
      <c r="B24" t="s">
        <v>91</v>
      </c>
      <c r="C24" t="str">
        <f t="shared" si="1"/>
        <v>Leni Fischer</v>
      </c>
      <c r="D24" t="s">
        <v>32</v>
      </c>
      <c r="E24">
        <v>2018</v>
      </c>
      <c r="F24">
        <v>5</v>
      </c>
      <c r="G24" t="str">
        <f>VLOOKUP(C24,Teilnehmer!$A$1:$A$200,1,FALSE)</f>
        <v>Leni Fischer</v>
      </c>
      <c r="H24">
        <f t="shared" si="2"/>
        <v>0</v>
      </c>
    </row>
    <row r="25" spans="1:8" x14ac:dyDescent="0.3">
      <c r="A25" t="s">
        <v>113</v>
      </c>
      <c r="B25" t="s">
        <v>46</v>
      </c>
      <c r="C25" t="str">
        <f t="shared" si="1"/>
        <v>Mila Trüber</v>
      </c>
      <c r="D25" t="s">
        <v>32</v>
      </c>
      <c r="E25">
        <v>2018</v>
      </c>
      <c r="F25">
        <v>5</v>
      </c>
      <c r="G25" t="str">
        <f>VLOOKUP(C25,Teilnehmer!$A$1:$A$200,1,FALSE)</f>
        <v>Mila Trüber</v>
      </c>
      <c r="H25">
        <f t="shared" si="2"/>
        <v>1</v>
      </c>
    </row>
    <row r="26" spans="1:8" x14ac:dyDescent="0.3">
      <c r="A26" t="s">
        <v>66</v>
      </c>
      <c r="B26" t="s">
        <v>71</v>
      </c>
      <c r="C26" t="str">
        <f t="shared" si="1"/>
        <v>Pia Kostka</v>
      </c>
      <c r="D26" t="s">
        <v>32</v>
      </c>
      <c r="E26">
        <v>2018</v>
      </c>
      <c r="F26">
        <v>5</v>
      </c>
      <c r="G26" t="str">
        <f>VLOOKUP(C26,Teilnehmer!$A$1:$A$200,1,FALSE)</f>
        <v>Pia Kostka</v>
      </c>
      <c r="H26">
        <f t="shared" si="2"/>
        <v>0</v>
      </c>
    </row>
    <row r="27" spans="1:8" x14ac:dyDescent="0.3">
      <c r="A27" t="s">
        <v>45</v>
      </c>
      <c r="B27" t="s">
        <v>33</v>
      </c>
      <c r="C27" t="str">
        <f t="shared" si="1"/>
        <v>Lina Schmidt</v>
      </c>
      <c r="D27" t="s">
        <v>32</v>
      </c>
      <c r="E27">
        <v>2018</v>
      </c>
      <c r="F27">
        <v>5</v>
      </c>
      <c r="G27" t="str">
        <f>VLOOKUP(C27,Teilnehmer!$A$1:$A$200,1,FALSE)</f>
        <v>Lina Schmidt</v>
      </c>
      <c r="H27">
        <f t="shared" si="2"/>
        <v>1</v>
      </c>
    </row>
    <row r="28" spans="1:8" x14ac:dyDescent="0.3">
      <c r="A28" t="s">
        <v>92</v>
      </c>
      <c r="B28" t="s">
        <v>93</v>
      </c>
      <c r="C28" t="str">
        <f t="shared" si="1"/>
        <v>Alana Ott</v>
      </c>
      <c r="D28" t="s">
        <v>32</v>
      </c>
      <c r="E28">
        <v>2018</v>
      </c>
      <c r="F28">
        <v>4</v>
      </c>
      <c r="G28" t="str">
        <f>VLOOKUP(C28,Teilnehmer!$A$1:$A$200,1,FALSE)</f>
        <v>Alana Ott</v>
      </c>
      <c r="H28">
        <f t="shared" si="2"/>
        <v>0</v>
      </c>
    </row>
    <row r="29" spans="1:8" x14ac:dyDescent="0.3">
      <c r="A29" t="s">
        <v>70</v>
      </c>
      <c r="B29" t="s">
        <v>40</v>
      </c>
      <c r="C29" t="str">
        <f t="shared" si="1"/>
        <v>Emma Zyber</v>
      </c>
      <c r="D29" t="s">
        <v>32</v>
      </c>
      <c r="E29">
        <v>2018</v>
      </c>
      <c r="F29">
        <v>4</v>
      </c>
      <c r="G29" t="str">
        <f>VLOOKUP(C29,Teilnehmer!$A$1:$A$200,1,FALSE)</f>
        <v>Emma Zyber</v>
      </c>
      <c r="H29">
        <f t="shared" si="2"/>
        <v>1</v>
      </c>
    </row>
    <row r="30" spans="1:8" x14ac:dyDescent="0.3">
      <c r="A30" t="s">
        <v>35</v>
      </c>
      <c r="B30" t="s">
        <v>112</v>
      </c>
      <c r="C30" t="str">
        <f t="shared" si="1"/>
        <v>Karolina Wahl</v>
      </c>
      <c r="D30" t="s">
        <v>32</v>
      </c>
      <c r="E30">
        <v>2018</v>
      </c>
      <c r="F30">
        <v>4</v>
      </c>
      <c r="G30" t="str">
        <f>VLOOKUP(C30,Teilnehmer!$A$1:$A$200,1,FALSE)</f>
        <v>Karolina Wahl</v>
      </c>
      <c r="H30">
        <f t="shared" si="2"/>
        <v>0</v>
      </c>
    </row>
    <row r="31" spans="1:8" x14ac:dyDescent="0.3">
      <c r="A31" t="s">
        <v>39</v>
      </c>
      <c r="B31" t="s">
        <v>69</v>
      </c>
      <c r="C31" t="str">
        <f t="shared" si="1"/>
        <v>Sofia Strom</v>
      </c>
      <c r="D31" t="s">
        <v>32</v>
      </c>
      <c r="E31">
        <v>2018</v>
      </c>
      <c r="F31">
        <v>4</v>
      </c>
      <c r="G31" t="str">
        <f>VLOOKUP(C31,Teilnehmer!$A$1:$A$200,1,FALSE)</f>
        <v>Sofia Strom</v>
      </c>
      <c r="H31">
        <f t="shared" si="2"/>
        <v>1</v>
      </c>
    </row>
    <row r="32" spans="1:8" x14ac:dyDescent="0.3">
      <c r="A32" t="s">
        <v>35</v>
      </c>
      <c r="B32" t="s">
        <v>201</v>
      </c>
      <c r="C32" t="str">
        <f t="shared" si="1"/>
        <v>Maria Wahl</v>
      </c>
      <c r="D32" t="s">
        <v>32</v>
      </c>
      <c r="E32">
        <v>2018</v>
      </c>
      <c r="F32">
        <v>4</v>
      </c>
      <c r="G32" t="str">
        <f>VLOOKUP(C32,Teilnehmer!$A$1:$A$200,1,FALSE)</f>
        <v>Maria Wahl</v>
      </c>
      <c r="H32">
        <f t="shared" si="2"/>
        <v>0</v>
      </c>
    </row>
    <row r="33" spans="1:8" x14ac:dyDescent="0.3">
      <c r="A33" t="s">
        <v>90</v>
      </c>
      <c r="B33" t="s">
        <v>91</v>
      </c>
      <c r="C33" t="str">
        <f t="shared" si="1"/>
        <v>Leni Steudter</v>
      </c>
      <c r="D33" t="s">
        <v>32</v>
      </c>
      <c r="E33">
        <v>2018</v>
      </c>
      <c r="F33">
        <v>3</v>
      </c>
      <c r="G33" t="str">
        <f>VLOOKUP(C33,Teilnehmer!$A$1:$A$200,1,FALSE)</f>
        <v>Leni Steudter</v>
      </c>
      <c r="H33">
        <f t="shared" si="2"/>
        <v>1</v>
      </c>
    </row>
    <row r="34" spans="1:8" x14ac:dyDescent="0.3">
      <c r="A34" t="s">
        <v>84</v>
      </c>
      <c r="B34" t="s">
        <v>85</v>
      </c>
      <c r="C34" t="str">
        <f t="shared" si="1"/>
        <v>Benaja Stock</v>
      </c>
      <c r="D34" t="s">
        <v>32</v>
      </c>
      <c r="E34">
        <v>2018</v>
      </c>
      <c r="F34">
        <v>3</v>
      </c>
      <c r="G34" t="str">
        <f>VLOOKUP(C34,Teilnehmer!$A$1:$A$200,1,FALSE)</f>
        <v>Benaja Stock</v>
      </c>
      <c r="H34">
        <f t="shared" si="2"/>
        <v>0</v>
      </c>
    </row>
    <row r="35" spans="1:8" x14ac:dyDescent="0.3">
      <c r="A35" t="s">
        <v>31</v>
      </c>
      <c r="B35" t="s">
        <v>42</v>
      </c>
      <c r="C35" t="str">
        <f t="shared" si="1"/>
        <v>Amelie Wolf</v>
      </c>
      <c r="D35" t="s">
        <v>32</v>
      </c>
      <c r="E35">
        <v>2018</v>
      </c>
      <c r="F35">
        <v>3</v>
      </c>
      <c r="G35" t="str">
        <f>VLOOKUP(C35,Teilnehmer!$A$1:$A$200,1,FALSE)</f>
        <v>Amelie Wolf</v>
      </c>
      <c r="H35">
        <f t="shared" si="2"/>
        <v>1</v>
      </c>
    </row>
    <row r="36" spans="1:8" x14ac:dyDescent="0.3">
      <c r="A36" t="s">
        <v>116</v>
      </c>
      <c r="B36" t="s">
        <v>117</v>
      </c>
      <c r="C36" t="str">
        <f t="shared" si="1"/>
        <v>Kristina Mushikova</v>
      </c>
      <c r="D36" t="s">
        <v>32</v>
      </c>
      <c r="E36">
        <v>2018</v>
      </c>
      <c r="F36">
        <v>3</v>
      </c>
      <c r="G36" t="str">
        <f>VLOOKUP(C36,Teilnehmer!$A$1:$A$200,1,FALSE)</f>
        <v>Kristina Mushikova</v>
      </c>
      <c r="H36">
        <f t="shared" si="2"/>
        <v>0</v>
      </c>
    </row>
    <row r="37" spans="1:8" x14ac:dyDescent="0.3">
      <c r="A37" t="s">
        <v>104</v>
      </c>
      <c r="B37" t="s">
        <v>105</v>
      </c>
      <c r="C37" t="str">
        <f t="shared" si="1"/>
        <v>Elea Reiswich</v>
      </c>
      <c r="D37" t="s">
        <v>32</v>
      </c>
      <c r="E37">
        <v>2018</v>
      </c>
      <c r="F37">
        <v>3</v>
      </c>
      <c r="G37" t="str">
        <f>VLOOKUP(C37,Teilnehmer!$A$1:$A$200,1,FALSE)</f>
        <v>Elea Reiswich</v>
      </c>
      <c r="H37">
        <f t="shared" si="2"/>
        <v>1</v>
      </c>
    </row>
    <row r="38" spans="1:8" x14ac:dyDescent="0.3">
      <c r="A38" t="s">
        <v>206</v>
      </c>
      <c r="B38" t="s">
        <v>207</v>
      </c>
      <c r="C38" t="str">
        <f t="shared" si="1"/>
        <v>Jolyn Engel</v>
      </c>
      <c r="D38" t="s">
        <v>32</v>
      </c>
      <c r="E38">
        <v>2018</v>
      </c>
      <c r="F38">
        <v>2</v>
      </c>
      <c r="G38" t="str">
        <f>VLOOKUP(C38,Teilnehmer!$A$1:$A$200,1,FALSE)</f>
        <v>Jolyn Engel</v>
      </c>
      <c r="H38">
        <f t="shared" si="2"/>
        <v>0</v>
      </c>
    </row>
    <row r="39" spans="1:8" x14ac:dyDescent="0.3">
      <c r="A39" t="s">
        <v>202</v>
      </c>
      <c r="B39" t="s">
        <v>203</v>
      </c>
      <c r="C39" t="str">
        <f t="shared" si="1"/>
        <v>Lucy Brunner</v>
      </c>
      <c r="D39" t="s">
        <v>32</v>
      </c>
      <c r="E39">
        <v>2019</v>
      </c>
      <c r="F39">
        <v>3</v>
      </c>
      <c r="G39" t="str">
        <f>VLOOKUP(C39,Teilnehmer!$A$1:$A$200,1,FALSE)</f>
        <v>Lucy Brunner</v>
      </c>
      <c r="H39">
        <f t="shared" si="2"/>
        <v>1</v>
      </c>
    </row>
    <row r="40" spans="1:8" x14ac:dyDescent="0.3">
      <c r="A40" t="s">
        <v>74</v>
      </c>
      <c r="B40" t="s">
        <v>38</v>
      </c>
      <c r="C40" t="str">
        <f t="shared" si="1"/>
        <v>Emilia Stolarski</v>
      </c>
      <c r="D40" t="s">
        <v>32</v>
      </c>
      <c r="E40">
        <v>2019</v>
      </c>
      <c r="F40">
        <v>3</v>
      </c>
      <c r="G40" t="str">
        <f>VLOOKUP(C40,Teilnehmer!$A$1:$A$200,1,FALSE)</f>
        <v>Emilia Stolarski</v>
      </c>
      <c r="H40">
        <f t="shared" si="2"/>
        <v>0</v>
      </c>
    </row>
    <row r="41" spans="1:8" x14ac:dyDescent="0.3">
      <c r="A41" t="s">
        <v>208</v>
      </c>
      <c r="B41" t="s">
        <v>212</v>
      </c>
      <c r="C41" t="str">
        <f t="shared" si="1"/>
        <v>Anna Belle Haberkorn</v>
      </c>
      <c r="D41" t="s">
        <v>32</v>
      </c>
      <c r="E41">
        <v>2019</v>
      </c>
      <c r="F41">
        <v>1</v>
      </c>
      <c r="G41" t="str">
        <f>VLOOKUP(C41,Teilnehmer!$A$1:$A$200,1,FALSE)</f>
        <v>Anna Belle Haberkorn</v>
      </c>
      <c r="H41">
        <f t="shared" si="2"/>
        <v>1</v>
      </c>
    </row>
    <row r="42" spans="1:8" x14ac:dyDescent="0.3">
      <c r="A42" t="s">
        <v>202</v>
      </c>
      <c r="B42" t="s">
        <v>209</v>
      </c>
      <c r="C42" t="str">
        <f t="shared" si="1"/>
        <v>Marla Brunner</v>
      </c>
      <c r="D42" t="s">
        <v>32</v>
      </c>
      <c r="E42">
        <v>2019</v>
      </c>
      <c r="F42">
        <v>1</v>
      </c>
      <c r="G42" t="str">
        <f>VLOOKUP(C42,Teilnehmer!$A$1:$A$200,1,FALSE)</f>
        <v>Marla Brunner</v>
      </c>
      <c r="H42">
        <f t="shared" si="2"/>
        <v>0</v>
      </c>
    </row>
    <row r="43" spans="1:8" x14ac:dyDescent="0.3">
      <c r="A43" t="s">
        <v>108</v>
      </c>
      <c r="B43" t="s">
        <v>109</v>
      </c>
      <c r="C43" t="str">
        <f t="shared" si="1"/>
        <v>Lejna Kartal</v>
      </c>
      <c r="D43" t="s">
        <v>32</v>
      </c>
      <c r="E43">
        <v>2019</v>
      </c>
      <c r="F43">
        <v>1</v>
      </c>
      <c r="G43" t="str">
        <f>VLOOKUP(C43,Teilnehmer!$A$1:$A$200,1,FALSE)</f>
        <v>Lejna Kartal</v>
      </c>
      <c r="H43">
        <f t="shared" si="2"/>
        <v>1</v>
      </c>
    </row>
    <row r="44" spans="1:8" x14ac:dyDescent="0.3">
      <c r="A44" t="s">
        <v>134</v>
      </c>
      <c r="B44" t="s">
        <v>135</v>
      </c>
      <c r="C44" t="str">
        <f t="shared" si="1"/>
        <v>Finja Diehl</v>
      </c>
      <c r="D44" t="s">
        <v>32</v>
      </c>
      <c r="E44">
        <v>2019</v>
      </c>
      <c r="F44">
        <v>0.1</v>
      </c>
      <c r="G44" t="str">
        <f>VLOOKUP(C44,Teilnehmer!$A$1:$A$200,1,FALSE)</f>
        <v>Finja Diehl</v>
      </c>
      <c r="H44">
        <f t="shared" si="2"/>
        <v>0</v>
      </c>
    </row>
    <row r="45" spans="1:8" x14ac:dyDescent="0.3">
      <c r="A45" t="s">
        <v>125</v>
      </c>
      <c r="B45" t="s">
        <v>126</v>
      </c>
      <c r="C45" t="str">
        <f t="shared" si="1"/>
        <v>Anni Müller</v>
      </c>
      <c r="D45" t="s">
        <v>32</v>
      </c>
      <c r="E45">
        <v>2020</v>
      </c>
      <c r="F45">
        <v>2</v>
      </c>
      <c r="G45" t="str">
        <f>VLOOKUP(C45,Teilnehmer!$A$1:$A$200,1,FALSE)</f>
        <v>Anni Müller</v>
      </c>
      <c r="H45">
        <f t="shared" si="2"/>
        <v>1</v>
      </c>
    </row>
  </sheetData>
  <autoFilter ref="H1:H46" xr:uid="{00000000-0009-0000-0000-000010000000}"/>
  <sortState xmlns:xlrd2="http://schemas.microsoft.com/office/spreadsheetml/2017/richdata2" ref="A2:H45">
    <sortCondition ref="D2:D45"/>
    <sortCondition ref="E2:E45"/>
  </sortState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45"/>
  <sheetViews>
    <sheetView topLeftCell="A19" workbookViewId="0">
      <selection activeCell="B40" sqref="B40"/>
    </sheetView>
  </sheetViews>
  <sheetFormatPr baseColWidth="10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197</v>
      </c>
      <c r="C1" t="str">
        <f>B1&amp;" "&amp;A1</f>
        <v xml:space="preserve"> TU8_LAT_Dreh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8" x14ac:dyDescent="0.3">
      <c r="A2" t="s">
        <v>82</v>
      </c>
      <c r="B2" t="s">
        <v>83</v>
      </c>
      <c r="C2" t="str">
        <f t="shared" ref="C2:C45" si="0">B2&amp;" "&amp;A2</f>
        <v>Lasse Künzel</v>
      </c>
      <c r="F2">
        <v>24</v>
      </c>
      <c r="G2" t="str">
        <f>VLOOKUP(C2,Teilnehmer!$A$1:$A$200,1,FALSE)</f>
        <v>Lasse Künzel</v>
      </c>
      <c r="H2">
        <f t="shared" ref="H2:H10" si="1">MOD(ROW(),2)</f>
        <v>0</v>
      </c>
    </row>
    <row r="3" spans="1:8" x14ac:dyDescent="0.3">
      <c r="A3" t="s">
        <v>79</v>
      </c>
      <c r="B3" t="s">
        <v>80</v>
      </c>
      <c r="C3" t="str">
        <f t="shared" si="0"/>
        <v>Anna Hill</v>
      </c>
      <c r="F3">
        <v>23</v>
      </c>
      <c r="G3" t="str">
        <f>VLOOKUP(C3,Teilnehmer!$A$1:$A$200,1,FALSE)</f>
        <v>Anna Hill</v>
      </c>
      <c r="H3">
        <f t="shared" si="1"/>
        <v>1</v>
      </c>
    </row>
    <row r="4" spans="1:8" x14ac:dyDescent="0.3">
      <c r="A4" t="s">
        <v>86</v>
      </c>
      <c r="B4" t="s">
        <v>87</v>
      </c>
      <c r="C4" t="str">
        <f t="shared" si="0"/>
        <v>Oleksander Prykota</v>
      </c>
      <c r="F4">
        <v>23</v>
      </c>
      <c r="G4" t="str">
        <f>VLOOKUP(C4,Teilnehmer!$A$1:$A$200,1,FALSE)</f>
        <v>Oleksander Prykota</v>
      </c>
      <c r="H4">
        <f t="shared" si="1"/>
        <v>0</v>
      </c>
    </row>
    <row r="5" spans="1:8" x14ac:dyDescent="0.3">
      <c r="A5" t="s">
        <v>92</v>
      </c>
      <c r="B5" t="s">
        <v>93</v>
      </c>
      <c r="C5" t="str">
        <f t="shared" si="0"/>
        <v>Alana Ott</v>
      </c>
      <c r="F5">
        <v>22</v>
      </c>
      <c r="G5" t="str">
        <f>VLOOKUP(C5,Teilnehmer!$A$1:$A$200,1,FALSE)</f>
        <v>Alana Ott</v>
      </c>
      <c r="H5">
        <f t="shared" si="1"/>
        <v>1</v>
      </c>
    </row>
    <row r="6" spans="1:8" x14ac:dyDescent="0.3">
      <c r="A6" t="s">
        <v>198</v>
      </c>
      <c r="B6" t="s">
        <v>199</v>
      </c>
      <c r="C6" t="str">
        <f t="shared" si="0"/>
        <v>Klara Rehbein</v>
      </c>
      <c r="F6">
        <v>22</v>
      </c>
      <c r="G6" t="str">
        <f>VLOOKUP(C6,Teilnehmer!$A$1:$A$200,1,FALSE)</f>
        <v>Klara Rehbein</v>
      </c>
      <c r="H6">
        <f t="shared" si="1"/>
        <v>0</v>
      </c>
    </row>
    <row r="7" spans="1:8" x14ac:dyDescent="0.3">
      <c r="A7" t="s">
        <v>35</v>
      </c>
      <c r="B7" t="s">
        <v>201</v>
      </c>
      <c r="C7" t="str">
        <f t="shared" si="0"/>
        <v>Maria Wahl</v>
      </c>
      <c r="F7">
        <v>22</v>
      </c>
      <c r="G7" t="str">
        <f>VLOOKUP(C7,Teilnehmer!$A$1:$A$200,1,FALSE)</f>
        <v>Maria Wahl</v>
      </c>
      <c r="H7">
        <f t="shared" si="1"/>
        <v>1</v>
      </c>
    </row>
    <row r="8" spans="1:8" x14ac:dyDescent="0.3">
      <c r="A8" t="s">
        <v>64</v>
      </c>
      <c r="B8" t="s">
        <v>65</v>
      </c>
      <c r="C8" t="str">
        <f t="shared" si="0"/>
        <v>Lennard Blum</v>
      </c>
      <c r="F8">
        <v>21</v>
      </c>
      <c r="G8" t="str">
        <f>VLOOKUP(C8,Teilnehmer!$A$1:$A$200,1,FALSE)</f>
        <v>Lennard Blum</v>
      </c>
      <c r="H8">
        <f t="shared" si="1"/>
        <v>0</v>
      </c>
    </row>
    <row r="9" spans="1:8" x14ac:dyDescent="0.3">
      <c r="A9" t="s">
        <v>116</v>
      </c>
      <c r="B9" t="s">
        <v>117</v>
      </c>
      <c r="C9" t="str">
        <f t="shared" si="0"/>
        <v>Kristina Mushikova</v>
      </c>
      <c r="F9">
        <v>21</v>
      </c>
      <c r="G9" t="str">
        <f>VLOOKUP(C9,Teilnehmer!$A$1:$A$200,1,FALSE)</f>
        <v>Kristina Mushikova</v>
      </c>
      <c r="H9">
        <f t="shared" si="1"/>
        <v>1</v>
      </c>
    </row>
    <row r="10" spans="1:8" x14ac:dyDescent="0.3">
      <c r="A10" t="s">
        <v>75</v>
      </c>
      <c r="B10" t="s">
        <v>76</v>
      </c>
      <c r="C10" t="str">
        <f t="shared" si="0"/>
        <v>Daniil Ostapenko</v>
      </c>
      <c r="F10">
        <v>20</v>
      </c>
      <c r="G10" t="str">
        <f>VLOOKUP(C10,Teilnehmer!$A$1:$A$200,1,FALSE)</f>
        <v>Daniil Ostapenko</v>
      </c>
      <c r="H10">
        <f t="shared" si="1"/>
        <v>0</v>
      </c>
    </row>
    <row r="11" spans="1:8" x14ac:dyDescent="0.3">
      <c r="A11" t="s">
        <v>94</v>
      </c>
      <c r="B11" t="s">
        <v>95</v>
      </c>
      <c r="C11" t="str">
        <f t="shared" si="0"/>
        <v>Lana Braun</v>
      </c>
      <c r="F11">
        <v>19</v>
      </c>
      <c r="G11" t="str">
        <f>VLOOKUP(C11,Teilnehmer!$A$1:$A$200,1,FALSE)</f>
        <v>Lana Braun</v>
      </c>
      <c r="H11">
        <f t="shared" ref="H11:H42" si="2">MOD(ROW(),2)</f>
        <v>1</v>
      </c>
    </row>
    <row r="12" spans="1:8" x14ac:dyDescent="0.3">
      <c r="A12" t="s">
        <v>99</v>
      </c>
      <c r="B12" t="s">
        <v>100</v>
      </c>
      <c r="C12" t="str">
        <f t="shared" si="0"/>
        <v>Marvin Nicolai</v>
      </c>
      <c r="F12">
        <v>19</v>
      </c>
      <c r="G12" t="str">
        <f>VLOOKUP(C12,Teilnehmer!$A$1:$A$200,1,FALSE)</f>
        <v>Marvin Nicolai</v>
      </c>
      <c r="H12">
        <f t="shared" si="2"/>
        <v>0</v>
      </c>
    </row>
    <row r="13" spans="1:8" x14ac:dyDescent="0.3">
      <c r="A13" t="s">
        <v>35</v>
      </c>
      <c r="B13" t="s">
        <v>112</v>
      </c>
      <c r="C13" t="str">
        <f t="shared" si="0"/>
        <v>Karolina Wahl</v>
      </c>
      <c r="F13">
        <v>19</v>
      </c>
      <c r="G13" t="str">
        <f>VLOOKUP(C13,Teilnehmer!$A$1:$A$200,1,FALSE)</f>
        <v>Karolina Wahl</v>
      </c>
      <c r="H13">
        <f t="shared" si="2"/>
        <v>1</v>
      </c>
    </row>
    <row r="14" spans="1:8" x14ac:dyDescent="0.3">
      <c r="A14" t="s">
        <v>200</v>
      </c>
      <c r="B14" t="s">
        <v>44</v>
      </c>
      <c r="C14" t="str">
        <f t="shared" si="0"/>
        <v>Paul Pfanschilling</v>
      </c>
      <c r="F14">
        <v>19</v>
      </c>
      <c r="G14" t="str">
        <f>VLOOKUP(C14,Teilnehmer!$A$1:$A$200,1,FALSE)</f>
        <v>Paul Pfanschilling</v>
      </c>
      <c r="H14">
        <f t="shared" si="2"/>
        <v>0</v>
      </c>
    </row>
    <row r="15" spans="1:8" x14ac:dyDescent="0.3">
      <c r="A15" t="s">
        <v>45</v>
      </c>
      <c r="B15" t="s">
        <v>33</v>
      </c>
      <c r="C15" t="str">
        <f t="shared" si="0"/>
        <v>Lina Schmidt</v>
      </c>
      <c r="F15">
        <v>19</v>
      </c>
      <c r="G15" t="str">
        <f>VLOOKUP(C15,Teilnehmer!$A$1:$A$200,1,FALSE)</f>
        <v>Lina Schmidt</v>
      </c>
      <c r="H15">
        <f t="shared" si="2"/>
        <v>1</v>
      </c>
    </row>
    <row r="16" spans="1:8" x14ac:dyDescent="0.3">
      <c r="A16" t="s">
        <v>39</v>
      </c>
      <c r="B16" t="s">
        <v>69</v>
      </c>
      <c r="C16" t="str">
        <f t="shared" si="0"/>
        <v>Sofia Strom</v>
      </c>
      <c r="F16">
        <v>19</v>
      </c>
      <c r="G16" t="str">
        <f>VLOOKUP(C16,Teilnehmer!$A$1:$A$200,1,FALSE)</f>
        <v>Sofia Strom</v>
      </c>
      <c r="H16">
        <f t="shared" si="2"/>
        <v>0</v>
      </c>
    </row>
    <row r="17" spans="1:8" x14ac:dyDescent="0.3">
      <c r="A17" t="s">
        <v>70</v>
      </c>
      <c r="B17" t="s">
        <v>40</v>
      </c>
      <c r="C17" t="str">
        <f t="shared" si="0"/>
        <v>Emma Zyber</v>
      </c>
      <c r="F17">
        <v>18</v>
      </c>
      <c r="G17" t="str">
        <f>VLOOKUP(C17,Teilnehmer!$A$1:$A$200,1,FALSE)</f>
        <v>Emma Zyber</v>
      </c>
      <c r="H17">
        <f t="shared" si="2"/>
        <v>1</v>
      </c>
    </row>
    <row r="18" spans="1:8" x14ac:dyDescent="0.3">
      <c r="A18" t="s">
        <v>123</v>
      </c>
      <c r="B18" t="s">
        <v>124</v>
      </c>
      <c r="C18" t="str">
        <f t="shared" si="0"/>
        <v>Tom Ruhl</v>
      </c>
      <c r="F18">
        <v>18</v>
      </c>
      <c r="G18" t="str">
        <f>VLOOKUP(C18,Teilnehmer!$A$1:$A$200,1,FALSE)</f>
        <v>Tom Ruhl</v>
      </c>
      <c r="H18">
        <f t="shared" si="2"/>
        <v>0</v>
      </c>
    </row>
    <row r="19" spans="1:8" x14ac:dyDescent="0.3">
      <c r="A19" t="s">
        <v>90</v>
      </c>
      <c r="B19" t="s">
        <v>91</v>
      </c>
      <c r="C19" t="str">
        <f t="shared" si="0"/>
        <v>Leni Steudter</v>
      </c>
      <c r="F19">
        <v>18</v>
      </c>
      <c r="G19" t="str">
        <f>VLOOKUP(C19,Teilnehmer!$A$1:$A$200,1,FALSE)</f>
        <v>Leni Steudter</v>
      </c>
      <c r="H19">
        <f t="shared" si="2"/>
        <v>1</v>
      </c>
    </row>
    <row r="20" spans="1:8" x14ac:dyDescent="0.3">
      <c r="A20" t="s">
        <v>122</v>
      </c>
      <c r="B20" t="s">
        <v>107</v>
      </c>
      <c r="C20" t="str">
        <f t="shared" si="0"/>
        <v>Luca Thaler</v>
      </c>
      <c r="F20">
        <v>18</v>
      </c>
      <c r="G20" t="str">
        <f>VLOOKUP(C20,Teilnehmer!$A$1:$A$200,1,FALSE)</f>
        <v>Luca Thaler</v>
      </c>
      <c r="H20">
        <f t="shared" si="2"/>
        <v>0</v>
      </c>
    </row>
    <row r="21" spans="1:8" x14ac:dyDescent="0.3">
      <c r="A21" t="s">
        <v>114</v>
      </c>
      <c r="B21" t="s">
        <v>115</v>
      </c>
      <c r="C21" t="str">
        <f t="shared" si="0"/>
        <v>Elian Kern</v>
      </c>
      <c r="F21">
        <v>18</v>
      </c>
      <c r="G21" t="str">
        <f>VLOOKUP(C21,Teilnehmer!$A$1:$A$200,1,FALSE)</f>
        <v>Elian Kern</v>
      </c>
      <c r="H21">
        <f t="shared" si="2"/>
        <v>1</v>
      </c>
    </row>
    <row r="22" spans="1:8" x14ac:dyDescent="0.3">
      <c r="A22" t="s">
        <v>96</v>
      </c>
      <c r="B22" t="s">
        <v>91</v>
      </c>
      <c r="C22" t="str">
        <f t="shared" si="0"/>
        <v>Leni Fischer</v>
      </c>
      <c r="F22">
        <v>18</v>
      </c>
      <c r="G22" t="str">
        <f>VLOOKUP(C22,Teilnehmer!$A$1:$A$200,1,FALSE)</f>
        <v>Leni Fischer</v>
      </c>
      <c r="H22">
        <f t="shared" si="2"/>
        <v>0</v>
      </c>
    </row>
    <row r="23" spans="1:8" x14ac:dyDescent="0.3">
      <c r="A23" t="s">
        <v>118</v>
      </c>
      <c r="B23" t="s">
        <v>119</v>
      </c>
      <c r="C23" t="str">
        <f t="shared" si="0"/>
        <v>Kerim Atalay</v>
      </c>
      <c r="F23">
        <v>18</v>
      </c>
      <c r="G23" t="str">
        <f>VLOOKUP(C23,Teilnehmer!$A$1:$A$200,1,FALSE)</f>
        <v>Kerim Atalay</v>
      </c>
      <c r="H23">
        <f t="shared" si="2"/>
        <v>1</v>
      </c>
    </row>
    <row r="24" spans="1:8" x14ac:dyDescent="0.3">
      <c r="A24" t="s">
        <v>67</v>
      </c>
      <c r="B24" t="s">
        <v>68</v>
      </c>
      <c r="C24" t="str">
        <f t="shared" si="0"/>
        <v>Greta Eidmann</v>
      </c>
      <c r="F24">
        <v>17</v>
      </c>
      <c r="G24" t="str">
        <f>VLOOKUP(C24,Teilnehmer!$A$1:$A$200,1,FALSE)</f>
        <v>Greta Eidmann</v>
      </c>
      <c r="H24">
        <f t="shared" si="2"/>
        <v>0</v>
      </c>
    </row>
    <row r="25" spans="1:8" x14ac:dyDescent="0.3">
      <c r="A25" t="s">
        <v>113</v>
      </c>
      <c r="B25" t="s">
        <v>46</v>
      </c>
      <c r="C25" t="str">
        <f t="shared" si="0"/>
        <v>Mila Trüber</v>
      </c>
      <c r="F25">
        <v>17</v>
      </c>
      <c r="G25" t="str">
        <f>VLOOKUP(C25,Teilnehmer!$A$1:$A$200,1,FALSE)</f>
        <v>Mila Trüber</v>
      </c>
      <c r="H25">
        <f t="shared" si="2"/>
        <v>1</v>
      </c>
    </row>
    <row r="26" spans="1:8" x14ac:dyDescent="0.3">
      <c r="A26" t="s">
        <v>206</v>
      </c>
      <c r="B26" t="s">
        <v>207</v>
      </c>
      <c r="C26" t="str">
        <f t="shared" si="0"/>
        <v>Jolyn Engel</v>
      </c>
      <c r="F26">
        <v>17</v>
      </c>
      <c r="G26" t="str">
        <f>VLOOKUP(C26,Teilnehmer!$A$1:$A$200,1,FALSE)</f>
        <v>Jolyn Engel</v>
      </c>
      <c r="H26">
        <f t="shared" si="2"/>
        <v>0</v>
      </c>
    </row>
    <row r="27" spans="1:8" x14ac:dyDescent="0.3">
      <c r="A27" t="s">
        <v>104</v>
      </c>
      <c r="B27" t="s">
        <v>105</v>
      </c>
      <c r="C27" t="str">
        <f t="shared" si="0"/>
        <v>Elea Reiswich</v>
      </c>
      <c r="F27">
        <v>17</v>
      </c>
      <c r="G27" t="str">
        <f>VLOOKUP(C27,Teilnehmer!$A$1:$A$200,1,FALSE)</f>
        <v>Elea Reiswich</v>
      </c>
      <c r="H27">
        <f t="shared" si="2"/>
        <v>1</v>
      </c>
    </row>
    <row r="28" spans="1:8" x14ac:dyDescent="0.3">
      <c r="A28" t="s">
        <v>72</v>
      </c>
      <c r="B28" t="s">
        <v>73</v>
      </c>
      <c r="C28" t="str">
        <f t="shared" si="0"/>
        <v>Aron Schmelzer</v>
      </c>
      <c r="F28">
        <v>17</v>
      </c>
      <c r="G28" t="str">
        <f>VLOOKUP(C28,Teilnehmer!$A$1:$A$200,1,FALSE)</f>
        <v>Aron Schmelzer</v>
      </c>
      <c r="H28">
        <f t="shared" si="2"/>
        <v>0</v>
      </c>
    </row>
    <row r="29" spans="1:8" x14ac:dyDescent="0.3">
      <c r="A29" t="s">
        <v>101</v>
      </c>
      <c r="B29" t="s">
        <v>30</v>
      </c>
      <c r="C29" t="str">
        <f t="shared" si="0"/>
        <v>Jonas Kortschik</v>
      </c>
      <c r="F29">
        <v>16</v>
      </c>
      <c r="G29" t="str">
        <f>VLOOKUP(C29,Teilnehmer!$A$1:$A$200,1,FALSE)</f>
        <v>Jonas Kortschik</v>
      </c>
      <c r="H29">
        <f t="shared" si="2"/>
        <v>1</v>
      </c>
    </row>
    <row r="30" spans="1:8" x14ac:dyDescent="0.3">
      <c r="A30" t="s">
        <v>84</v>
      </c>
      <c r="B30" t="s">
        <v>85</v>
      </c>
      <c r="C30" t="str">
        <f t="shared" si="0"/>
        <v>Benaja Stock</v>
      </c>
      <c r="F30">
        <v>16</v>
      </c>
      <c r="G30" t="str">
        <f>VLOOKUP(C30,Teilnehmer!$A$1:$A$200,1,FALSE)</f>
        <v>Benaja Stock</v>
      </c>
      <c r="H30">
        <f t="shared" si="2"/>
        <v>0</v>
      </c>
    </row>
    <row r="31" spans="1:8" x14ac:dyDescent="0.3">
      <c r="A31" t="s">
        <v>29</v>
      </c>
      <c r="B31" t="s">
        <v>107</v>
      </c>
      <c r="C31" t="str">
        <f t="shared" si="0"/>
        <v>Luca Lang</v>
      </c>
      <c r="F31">
        <v>16</v>
      </c>
      <c r="G31" t="str">
        <f>VLOOKUP(C31,Teilnehmer!$A$1:$A$200,1,FALSE)</f>
        <v>Luca Lang</v>
      </c>
      <c r="H31">
        <f t="shared" si="2"/>
        <v>1</v>
      </c>
    </row>
    <row r="32" spans="1:8" x14ac:dyDescent="0.3">
      <c r="A32" t="s">
        <v>208</v>
      </c>
      <c r="B32" t="s">
        <v>212</v>
      </c>
      <c r="C32" t="str">
        <f t="shared" si="0"/>
        <v>Anna Belle Haberkorn</v>
      </c>
      <c r="F32">
        <v>15</v>
      </c>
      <c r="G32" t="str">
        <f>VLOOKUP(C32,Teilnehmer!$A$1:$A$200,1,FALSE)</f>
        <v>Anna Belle Haberkorn</v>
      </c>
      <c r="H32">
        <f t="shared" si="2"/>
        <v>0</v>
      </c>
    </row>
    <row r="33" spans="1:8" x14ac:dyDescent="0.3">
      <c r="A33" t="s">
        <v>111</v>
      </c>
      <c r="B33" t="s">
        <v>43</v>
      </c>
      <c r="C33" t="str">
        <f t="shared" si="0"/>
        <v>Lucas Marsal</v>
      </c>
      <c r="F33">
        <v>15</v>
      </c>
      <c r="G33" t="str">
        <f>VLOOKUP(C33,Teilnehmer!$A$1:$A$200,1,FALSE)</f>
        <v>Lucas Marsal</v>
      </c>
      <c r="H33">
        <f t="shared" si="2"/>
        <v>1</v>
      </c>
    </row>
    <row r="34" spans="1:8" x14ac:dyDescent="0.3">
      <c r="A34" t="s">
        <v>125</v>
      </c>
      <c r="B34" t="s">
        <v>126</v>
      </c>
      <c r="C34" t="str">
        <f t="shared" si="0"/>
        <v>Anni Müller</v>
      </c>
      <c r="F34">
        <v>15</v>
      </c>
      <c r="G34" t="str">
        <f>VLOOKUP(C34,Teilnehmer!$A$1:$A$200,1,FALSE)</f>
        <v>Anni Müller</v>
      </c>
      <c r="H34">
        <f t="shared" si="2"/>
        <v>0</v>
      </c>
    </row>
    <row r="35" spans="1:8" x14ac:dyDescent="0.3">
      <c r="A35" t="s">
        <v>31</v>
      </c>
      <c r="B35" t="s">
        <v>42</v>
      </c>
      <c r="C35" t="str">
        <f t="shared" si="0"/>
        <v>Amelie Wolf</v>
      </c>
      <c r="F35">
        <v>15</v>
      </c>
      <c r="G35" t="str">
        <f>VLOOKUP(C35,Teilnehmer!$A$1:$A$200,1,FALSE)</f>
        <v>Amelie Wolf</v>
      </c>
      <c r="H35">
        <f t="shared" si="2"/>
        <v>1</v>
      </c>
    </row>
    <row r="36" spans="1:8" x14ac:dyDescent="0.3">
      <c r="A36" t="s">
        <v>202</v>
      </c>
      <c r="B36" t="s">
        <v>203</v>
      </c>
      <c r="C36" t="str">
        <f t="shared" si="0"/>
        <v>Lucy Brunner</v>
      </c>
      <c r="F36">
        <v>15</v>
      </c>
      <c r="G36" t="str">
        <f>VLOOKUP(C36,Teilnehmer!$A$1:$A$200,1,FALSE)</f>
        <v>Lucy Brunner</v>
      </c>
      <c r="H36">
        <f t="shared" si="2"/>
        <v>0</v>
      </c>
    </row>
    <row r="37" spans="1:8" x14ac:dyDescent="0.3">
      <c r="A37" t="s">
        <v>202</v>
      </c>
      <c r="B37" t="s">
        <v>209</v>
      </c>
      <c r="C37" t="str">
        <f t="shared" si="0"/>
        <v>Marla Brunner</v>
      </c>
      <c r="F37">
        <v>15</v>
      </c>
      <c r="G37" t="str">
        <f>VLOOKUP(C37,Teilnehmer!$A$1:$A$200,1,FALSE)</f>
        <v>Marla Brunner</v>
      </c>
      <c r="H37">
        <f t="shared" si="2"/>
        <v>1</v>
      </c>
    </row>
    <row r="38" spans="1:8" x14ac:dyDescent="0.3">
      <c r="A38" t="s">
        <v>66</v>
      </c>
      <c r="B38" t="s">
        <v>71</v>
      </c>
      <c r="C38" t="str">
        <f t="shared" si="0"/>
        <v>Pia Kostka</v>
      </c>
      <c r="F38">
        <v>15</v>
      </c>
      <c r="G38" t="str">
        <f>VLOOKUP(C38,Teilnehmer!$A$1:$A$200,1,FALSE)</f>
        <v>Pia Kostka</v>
      </c>
      <c r="H38">
        <f t="shared" si="2"/>
        <v>0</v>
      </c>
    </row>
    <row r="39" spans="1:8" x14ac:dyDescent="0.3">
      <c r="A39" t="s">
        <v>35</v>
      </c>
      <c r="B39" t="s">
        <v>226</v>
      </c>
      <c r="C39" t="str">
        <f t="shared" si="0"/>
        <v>Maximilian Wahl</v>
      </c>
      <c r="F39">
        <v>15</v>
      </c>
      <c r="G39" t="str">
        <f>VLOOKUP(C39,Teilnehmer!$A$1:$A$200,1,FALSE)</f>
        <v>Maximilian Wahl</v>
      </c>
      <c r="H39">
        <f t="shared" si="2"/>
        <v>1</v>
      </c>
    </row>
    <row r="40" spans="1:8" x14ac:dyDescent="0.3">
      <c r="A40" t="s">
        <v>108</v>
      </c>
      <c r="B40" t="s">
        <v>109</v>
      </c>
      <c r="C40" t="str">
        <f t="shared" si="0"/>
        <v>Lejna Kartal</v>
      </c>
      <c r="F40">
        <v>14</v>
      </c>
      <c r="G40" t="str">
        <f>VLOOKUP(C40,Teilnehmer!$A$1:$A$200,1,FALSE)</f>
        <v>Lejna Kartal</v>
      </c>
      <c r="H40">
        <f t="shared" si="2"/>
        <v>0</v>
      </c>
    </row>
    <row r="41" spans="1:8" x14ac:dyDescent="0.3">
      <c r="A41" t="s">
        <v>137</v>
      </c>
      <c r="B41" t="s">
        <v>138</v>
      </c>
      <c r="C41" t="str">
        <f t="shared" si="0"/>
        <v>Jendrik Fatum</v>
      </c>
      <c r="F41">
        <v>13</v>
      </c>
      <c r="G41" t="str">
        <f>VLOOKUP(C41,Teilnehmer!$A$1:$A$200,1,FALSE)</f>
        <v>Jendrik Fatum</v>
      </c>
      <c r="H41">
        <f t="shared" si="2"/>
        <v>1</v>
      </c>
    </row>
    <row r="42" spans="1:8" x14ac:dyDescent="0.3">
      <c r="A42" t="s">
        <v>74</v>
      </c>
      <c r="B42" t="s">
        <v>38</v>
      </c>
      <c r="C42" t="str">
        <f t="shared" si="0"/>
        <v>Emilia Stolarski</v>
      </c>
      <c r="F42">
        <v>13</v>
      </c>
      <c r="G42" t="str">
        <f>VLOOKUP(C42,Teilnehmer!$A$1:$A$200,1,FALSE)</f>
        <v>Emilia Stolarski</v>
      </c>
      <c r="H42">
        <f t="shared" si="2"/>
        <v>0</v>
      </c>
    </row>
    <row r="43" spans="1:8" x14ac:dyDescent="0.3">
      <c r="A43" t="s">
        <v>134</v>
      </c>
      <c r="B43" t="s">
        <v>135</v>
      </c>
      <c r="C43" t="str">
        <f t="shared" si="0"/>
        <v>Finja Diehl</v>
      </c>
      <c r="F43">
        <v>12</v>
      </c>
      <c r="G43" t="str">
        <f>VLOOKUP(C43,Teilnehmer!$A$1:$A$200,1,FALSE)</f>
        <v>Finja Diehl</v>
      </c>
      <c r="H43">
        <f t="shared" ref="H43:H45" si="3">MOD(ROW(),2)</f>
        <v>1</v>
      </c>
    </row>
    <row r="44" spans="1:8" x14ac:dyDescent="0.3">
      <c r="A44" t="s">
        <v>204</v>
      </c>
      <c r="B44" t="s">
        <v>205</v>
      </c>
      <c r="C44" t="str">
        <f t="shared" si="0"/>
        <v>Ben Dukart</v>
      </c>
      <c r="F44">
        <v>12</v>
      </c>
      <c r="G44" t="str">
        <f>VLOOKUP(C44,Teilnehmer!$A$1:$A$200,1,FALSE)</f>
        <v>Ben Dukart</v>
      </c>
      <c r="H44">
        <f t="shared" si="3"/>
        <v>0</v>
      </c>
    </row>
    <row r="45" spans="1:8" x14ac:dyDescent="0.3">
      <c r="A45" t="s">
        <v>210</v>
      </c>
      <c r="B45" t="s">
        <v>211</v>
      </c>
      <c r="C45" t="str">
        <f t="shared" si="0"/>
        <v>Theo Fuchs</v>
      </c>
      <c r="F45">
        <v>12</v>
      </c>
      <c r="G45" t="str">
        <f>VLOOKUP(C45,Teilnehmer!$A$1:$A$200,1,FALSE)</f>
        <v>Theo Fuchs</v>
      </c>
      <c r="H45">
        <f t="shared" si="3"/>
        <v>1</v>
      </c>
    </row>
  </sheetData>
  <autoFilter ref="H1:H45" xr:uid="{00000000-0009-0000-0000-000011000000}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60"/>
  <sheetViews>
    <sheetView tabSelected="1" zoomScaleNormal="100" workbookViewId="0">
      <pane xSplit="6" ySplit="3" topLeftCell="G4" activePane="bottomRight" state="frozen"/>
      <selection activeCell="B17" sqref="B17"/>
      <selection pane="topRight" activeCell="B17" sqref="B17"/>
      <selection pane="bottomLeft" activeCell="B17" sqref="B17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0</v>
      </c>
      <c r="J1" s="2" t="s">
        <v>1</v>
      </c>
      <c r="L1" s="2" t="s">
        <v>2</v>
      </c>
      <c r="N1" s="2" t="s">
        <v>3</v>
      </c>
      <c r="O1" s="48"/>
      <c r="P1" s="2" t="s">
        <v>4</v>
      </c>
      <c r="R1" s="2" t="s">
        <v>5</v>
      </c>
      <c r="T1" s="2" t="s">
        <v>0</v>
      </c>
      <c r="Z1" s="2" t="s">
        <v>1</v>
      </c>
      <c r="AF1" s="2" t="s">
        <v>2</v>
      </c>
      <c r="AL1" s="2" t="s">
        <v>3</v>
      </c>
      <c r="AR1" s="2" t="s">
        <v>4</v>
      </c>
      <c r="AX1" s="3" t="s">
        <v>5</v>
      </c>
    </row>
    <row r="2" spans="1:55" x14ac:dyDescent="0.3">
      <c r="E2" s="4" t="s">
        <v>6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49" t="str">
        <f>AI2</f>
        <v>Stoß</v>
      </c>
      <c r="N2" s="8" t="str">
        <f>AL2</f>
        <v>Crosslauf</v>
      </c>
      <c r="O2" s="49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8</v>
      </c>
      <c r="W2" s="57" t="s">
        <v>13</v>
      </c>
      <c r="Y2" s="9"/>
      <c r="Z2" s="2" t="s">
        <v>8</v>
      </c>
      <c r="AC2" s="57" t="s">
        <v>7</v>
      </c>
      <c r="AF2" s="2" t="s">
        <v>10</v>
      </c>
      <c r="AI2" s="57" t="s">
        <v>9</v>
      </c>
      <c r="AL2" s="2" t="s">
        <v>14</v>
      </c>
      <c r="AO2" s="57" t="s">
        <v>11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15</v>
      </c>
      <c r="B3" s="10" t="s">
        <v>16</v>
      </c>
      <c r="C3" s="10" t="s">
        <v>17</v>
      </c>
      <c r="D3" s="10" t="s">
        <v>18</v>
      </c>
      <c r="E3" s="11" t="s">
        <v>19</v>
      </c>
      <c r="F3" s="12" t="s">
        <v>20</v>
      </c>
      <c r="G3" s="13" t="s">
        <v>21</v>
      </c>
      <c r="H3" s="14" t="s">
        <v>20</v>
      </c>
      <c r="I3" s="12" t="s">
        <v>20</v>
      </c>
      <c r="J3" s="14" t="s">
        <v>20</v>
      </c>
      <c r="K3" s="12" t="s">
        <v>20</v>
      </c>
      <c r="L3" s="15" t="s">
        <v>20</v>
      </c>
      <c r="M3" s="16" t="s">
        <v>20</v>
      </c>
      <c r="N3" s="15" t="s">
        <v>20</v>
      </c>
      <c r="O3" s="16" t="s">
        <v>20</v>
      </c>
      <c r="P3" s="14" t="s">
        <v>20</v>
      </c>
      <c r="Q3" s="12" t="s">
        <v>20</v>
      </c>
      <c r="R3" s="14" t="s">
        <v>20</v>
      </c>
      <c r="S3" s="12" t="s">
        <v>20</v>
      </c>
      <c r="T3" s="17" t="s">
        <v>22</v>
      </c>
      <c r="U3" s="18" t="s">
        <v>23</v>
      </c>
      <c r="V3" s="12" t="s">
        <v>20</v>
      </c>
      <c r="W3" s="19" t="s">
        <v>22</v>
      </c>
      <c r="X3" s="18" t="s">
        <v>23</v>
      </c>
      <c r="Y3" s="12" t="s">
        <v>20</v>
      </c>
      <c r="Z3" s="19" t="s">
        <v>22</v>
      </c>
      <c r="AA3" s="18" t="s">
        <v>23</v>
      </c>
      <c r="AB3" s="12" t="s">
        <v>20</v>
      </c>
      <c r="AC3" s="19" t="s">
        <v>22</v>
      </c>
      <c r="AD3" s="18" t="s">
        <v>23</v>
      </c>
      <c r="AE3" s="12" t="s">
        <v>20</v>
      </c>
      <c r="AF3" s="58" t="s">
        <v>22</v>
      </c>
      <c r="AG3" s="21" t="s">
        <v>23</v>
      </c>
      <c r="AH3" s="22" t="s">
        <v>20</v>
      </c>
      <c r="AI3" s="20" t="s">
        <v>22</v>
      </c>
      <c r="AJ3" s="21" t="s">
        <v>23</v>
      </c>
      <c r="AK3" s="22" t="s">
        <v>20</v>
      </c>
      <c r="AL3" s="19" t="s">
        <v>22</v>
      </c>
      <c r="AM3" s="18" t="s">
        <v>23</v>
      </c>
      <c r="AN3" s="12" t="s">
        <v>20</v>
      </c>
      <c r="AO3" s="20" t="s">
        <v>22</v>
      </c>
      <c r="AP3" s="50" t="s">
        <v>23</v>
      </c>
      <c r="AQ3" s="22" t="s">
        <v>20</v>
      </c>
      <c r="AR3" s="19" t="s">
        <v>22</v>
      </c>
      <c r="AS3" s="18" t="s">
        <v>23</v>
      </c>
      <c r="AT3" s="12" t="s">
        <v>20</v>
      </c>
      <c r="AU3" s="19" t="s">
        <v>22</v>
      </c>
      <c r="AV3" s="18" t="s">
        <v>23</v>
      </c>
      <c r="AW3" s="12" t="s">
        <v>20</v>
      </c>
      <c r="AX3" s="23" t="s">
        <v>22</v>
      </c>
      <c r="AY3" s="18" t="s">
        <v>23</v>
      </c>
      <c r="AZ3" s="12" t="s">
        <v>20</v>
      </c>
      <c r="BA3" s="19" t="s">
        <v>22</v>
      </c>
      <c r="BB3" s="18" t="s">
        <v>23</v>
      </c>
      <c r="BC3" s="11" t="s">
        <v>20</v>
      </c>
    </row>
    <row r="4" spans="1:55" x14ac:dyDescent="0.3">
      <c r="A4" s="24" t="s">
        <v>142</v>
      </c>
      <c r="B4" s="24" t="s">
        <v>24</v>
      </c>
      <c r="C4" s="24">
        <v>2018</v>
      </c>
      <c r="D4" s="24" t="s">
        <v>156</v>
      </c>
      <c r="E4" s="29">
        <f t="shared" ref="E4:E25" si="0">IF(F4=0,"",RANK(F4,$F$4:$F$60,0))</f>
        <v>1</v>
      </c>
      <c r="F4" s="40">
        <f>SUM(LARGE(H4:S4,{1;2;3;4;5;6;7;8;9}))</f>
        <v>444</v>
      </c>
      <c r="G4" s="41">
        <f t="shared" ref="G4:G25" si="1">COUNTIF(H4:S4,"&gt;0")</f>
        <v>10</v>
      </c>
      <c r="H4" s="42">
        <f t="shared" ref="H4:H25" si="2">V4</f>
        <v>50</v>
      </c>
      <c r="I4" s="40">
        <f t="shared" ref="I4:I25" si="3">Y4</f>
        <v>50</v>
      </c>
      <c r="J4" s="42">
        <f t="shared" ref="J4:J25" si="4">AB4</f>
        <v>50</v>
      </c>
      <c r="K4" s="40">
        <f t="shared" ref="K4:K25" si="5">AE4</f>
        <v>50</v>
      </c>
      <c r="L4" s="31">
        <f t="shared" ref="L4:L25" si="6">AH4</f>
        <v>49</v>
      </c>
      <c r="M4" s="32">
        <f t="shared" ref="M4:M25" si="7">AK4</f>
        <v>48</v>
      </c>
      <c r="N4" s="43">
        <f t="shared" ref="N4:N25" si="8">AN4</f>
        <v>48</v>
      </c>
      <c r="O4" s="51">
        <f t="shared" ref="O4:O25" si="9">AQ4</f>
        <v>46</v>
      </c>
      <c r="P4" s="42">
        <f t="shared" ref="P4:P25" si="10">AT4</f>
        <v>50</v>
      </c>
      <c r="Q4" s="40">
        <f t="shared" ref="Q4:Q25" si="11">AW4</f>
        <v>49</v>
      </c>
      <c r="R4" s="42">
        <f t="shared" ref="R4:R25" si="12">AZ4</f>
        <v>0</v>
      </c>
      <c r="S4" s="40">
        <f t="shared" ref="S4:S25" si="13">BC4</f>
        <v>0</v>
      </c>
      <c r="T4" s="25">
        <f t="array" ref="T4">IF(ISBLANK(ALS_Sprint!$A$2),100,IF(ISBLANK(A4),100,IF((OR(EXACT(A4,ALS_Sprint!$C$2:$C$200))),VLOOKUP(A4,ALS_Sprint!$C$2:$I$200,4,FALSE))))</f>
        <v>15.09</v>
      </c>
      <c r="U4" s="29">
        <f t="shared" ref="U4:U25" si="14">IF(T4=FALSE,51,IF(T4&gt;=100,51,RANK(T4,$T$4:$T$60,1)))</f>
        <v>1</v>
      </c>
      <c r="V4" s="40">
        <f>VLOOKUP(U4,[1]Punktezuordnung!$A$2:$B$52,2,FALSE())</f>
        <v>50</v>
      </c>
      <c r="W4" s="55">
        <f t="array" ref="W4">IF(ISBLANK(ALS_Wurf!$A$2),0,IF(ISBLANK(A4),0,IF((OR(EXACT(A4,ALS_Wurf!$C$2:$C$96))),VLOOKUP(A4,ALS_Wurf!$C$2:$I$96,4,FALSE))))</f>
        <v>45</v>
      </c>
      <c r="X4" s="29">
        <f t="shared" ref="X4:X25" si="15">IF(W4=FALSE,51,IF(W4&lt;=0,51,RANK(W4,$W$4:$W$60,0)))</f>
        <v>1</v>
      </c>
      <c r="Y4" s="40">
        <f>VLOOKUP(X4,[1]Punktezuordnung!$A$2:$B$52,2,FALSE())</f>
        <v>50</v>
      </c>
      <c r="Z4" s="28">
        <f t="array" ref="Z4">IF(ISBLANK(FRI_Sprint!$A$2),100,IF(ISBLANK(A4),100,IF((OR(EXACT(A4,FRI_Sprint!$C$2:$C$149))),VLOOKUP(A4,FRI_Sprint!$C$2:$I$149,4,FALSE))))</f>
        <v>13.1</v>
      </c>
      <c r="AA4" s="29">
        <f t="shared" ref="AA4:AA25" si="16">IF(Z4=FALSE,51,IF(Z4&gt;=100,51,RANK(Z4,$Z$4:$Z$60,1)))</f>
        <v>1</v>
      </c>
      <c r="AB4" s="40">
        <f>VLOOKUP(AA4,[1]Punktezuordnung!$A$2:$B$52,2,FALSE())</f>
        <v>50</v>
      </c>
      <c r="AC4" s="37">
        <f t="array" ref="AC4">IF(ISBLANK(FRI_Stoß!$A$2),0,IF(ISBLANK(A4),0,IF((OR(EXACT(A4,FRI_Stoß!$C$2:$C$147))),VLOOKUP(A4,FRI_Stoß!$C$2:$I$147,4,FALSE))))</f>
        <v>1.75</v>
      </c>
      <c r="AD4" s="29">
        <f t="shared" ref="AD4:AD25" si="17">IF(AC4=FALSE,51,IF(AC4&lt;=0,51,RANK(AC4,$AC$4:$AC$60,0)))</f>
        <v>1</v>
      </c>
      <c r="AE4" s="40">
        <f>VLOOKUP(AD4,[1]Punktezuordnung!$A$2:$B$52,2,FALSE())</f>
        <v>50</v>
      </c>
      <c r="AF4" s="59">
        <f t="array" ref="AF4">IF(ISBLANK(LAT_Zielweit!$A$2),0,IF(ISBLANK(A4),0,IF((OR(EXACT(A4,LAT_Zielweit!$C$2:$C$155))),VLOOKUP(A4,LAT_Zielweit!$C$2:$I$155,4,FALSE))))</f>
        <v>5</v>
      </c>
      <c r="AG4" s="29">
        <f t="shared" ref="AG4:AG25" si="18">IF(AF4=FALSE,51,IF(AF4&lt;=0,51,RANK(AF4,$AF$4:$AF$60,0)))</f>
        <v>2</v>
      </c>
      <c r="AH4" s="40">
        <f>VLOOKUP(AG4,[1]Punktezuordnung!$A$2:$B$52,2,FALSE())</f>
        <v>49</v>
      </c>
      <c r="AI4" s="38">
        <f t="array" ref="AI4">IF(ISBLANK(LAT_Dreh!$A$2),0,IF(ISBLANK(A4),0,IF((OR(EXACT(A4,LAT_Dreh!$C$2:$C$156))),VLOOKUP(A4,LAT_Dreh!$C$2:$I$156,4,FALSE))))</f>
        <v>21</v>
      </c>
      <c r="AJ4" s="29">
        <f t="shared" ref="AJ4:AJ25" si="19">IF(AI4=FALSE,51,IF(AI4&lt;=0,51,RANK(AI4,$AI$4:$AI$49,0)))</f>
        <v>3</v>
      </c>
      <c r="AK4" s="40">
        <f>VLOOKUP(AJ4,[1]Punktezuordnung!$A$2:$B$52,2,FALSE())</f>
        <v>48</v>
      </c>
      <c r="AL4" s="27">
        <f t="array" ref="AL4">IF(ISBLANK(NIA_Cross!$A$2),100,IF(ISBLANK(A4),100,IF((OR(EXACT(A4,NIA_Cross!$C$2:$C$154))),VLOOKUP(A4,NIA_Cross!$C$2:$I$154,4,FALSE))))</f>
        <v>132.1</v>
      </c>
      <c r="AM4" s="29">
        <f t="shared" ref="AM4:AM25" si="20">IF(AL4=FALSE,51,IF(AL4=1000,51,RANK(AL4,$AL$4:$AL$60,1)))</f>
        <v>3</v>
      </c>
      <c r="AN4" s="30">
        <f>VLOOKUP(AM4,[1]Punktezuordnung!$A$2:$B$52,2,FALSE())</f>
        <v>48</v>
      </c>
      <c r="AO4" s="52">
        <f t="array" ref="AO4">IF(ISBLANK(NIA_Weit!$A$2),0,IF(ISBLANK(A4),0,IF((OR(EXACT(A4,NIA_Weit!$C$2:$C$153))),VLOOKUP(A4,NIA_Weit!$C$2:$I$153,4,FALSE))))</f>
        <v>34</v>
      </c>
      <c r="AP4" s="29">
        <f t="shared" ref="AP4:AP25" si="21">IF(AO4=FALSE,51,IF(AO4&lt;=0,51,RANK(AO4,$AO$4:$AO$49,0)))</f>
        <v>5</v>
      </c>
      <c r="AQ4" s="40">
        <f>VLOOKUP(AP4,[1]Punktezuordnung!$A$2:$B$52,2,FALSE())</f>
        <v>46</v>
      </c>
      <c r="AR4" s="26">
        <f t="array" ref="AR4">IF(ISBLANK(STO_Weit!$A$2),0,IF(ISBLANK(A4),0,IF((OR(EXACT(A4,STO_Weit!$C$2:$C$133))),VLOOKUP(A4,STO_Weit!$C$2:$I$133,4,FALSE))))</f>
        <v>2.75</v>
      </c>
      <c r="AS4" s="29">
        <f t="shared" ref="AS4:AS25" si="22">IF(AR4=FALSE,51,IF(AR4&lt;=0,51,RANK(AR4,$AR$4:$AR$49,0)))</f>
        <v>1</v>
      </c>
      <c r="AT4" s="30">
        <f>VLOOKUP(AS4,[1]Punktezuordnung!$A$2:$B$52,2,FALSE())</f>
        <v>50</v>
      </c>
      <c r="AU4" s="28">
        <f t="array" ref="AU4">IF(ISBLANK(STO_Schlagwurf!$A$2),0,IF(ISBLANK(A4),0,IF((OR(EXACT(A4,STO_Schlagwurf!$C$2:$C$133))),VLOOKUP(A4,STO_Schlagwurf!$C$2:$I$133,4,FALSE))))</f>
        <v>49</v>
      </c>
      <c r="AV4" s="29">
        <f t="shared" ref="AV4:AV25" si="23">IF(AU4=FALSE,51,IF(AU4&lt;=0,51,RANK(AU4,$AU$4:$AU$49,0)))</f>
        <v>2</v>
      </c>
      <c r="AW4" s="30">
        <f>VLOOKUP(AV4,[1]Punktezuordnung!$A$2:$B$52,2,FALSE())</f>
        <v>49</v>
      </c>
      <c r="AX4" s="26" t="b">
        <f t="array" ref="AX4">IF(ISBLANK(ANG_Hindernissprint!$A$2),100,IF(ISBLANK(A4),100,IF((OR(EXACT(A4,ANG_Hindernissprint!$C$2:$C$143))),VLOOKUP(A4,ANG_Hindernissprint!$C$2:$I$143,4,FALSE))))</f>
        <v>0</v>
      </c>
      <c r="AY4" s="33">
        <f t="shared" ref="AY4:AY25" si="24">IF(AX4=FALSE,51,IF(AX4&gt;=100,51,RANK(AX4,$AX$4:$AX$60,1)))</f>
        <v>51</v>
      </c>
      <c r="AZ4" s="30">
        <f>VLOOKUP(AY4,[1]Punktezuordnung!$A$2:$B$52,2,FALSE())</f>
        <v>0</v>
      </c>
      <c r="BA4" s="54" t="b">
        <f t="array" ref="BA4">IF(ISBLANK(ANG_Hoch!$A$2),0,IF(ISBLANK(A4),0,IF((OR(EXACT(A4,ANG_Hoch!$C$2:$C$143))),VLOOKUP(A4,ANG_Hoch!$C$2:$I$143,4,FALSE))))</f>
        <v>0</v>
      </c>
      <c r="BB4" s="29">
        <f t="shared" ref="BB4:BB25" si="25">IF(BA4=FALSE,51,IF(BA4&lt;=0,51,RANK(BA4,$BA$4:$BA$49,0)))</f>
        <v>51</v>
      </c>
      <c r="BC4" s="39">
        <f>VLOOKUP(BB4,[1]Punktezuordnung!$A$2:$B$52,2,FALSE())</f>
        <v>0</v>
      </c>
    </row>
    <row r="5" spans="1:55" x14ac:dyDescent="0.3">
      <c r="A5" s="24" t="s">
        <v>143</v>
      </c>
      <c r="B5" s="24" t="s">
        <v>24</v>
      </c>
      <c r="C5" s="24">
        <v>2018</v>
      </c>
      <c r="D5" s="24" t="s">
        <v>25</v>
      </c>
      <c r="E5" s="29">
        <f t="shared" si="0"/>
        <v>2</v>
      </c>
      <c r="F5" s="40">
        <f>SUM(LARGE(H5:S5,{1;2;3;4;5;6;7;8;9}))</f>
        <v>436</v>
      </c>
      <c r="G5" s="34">
        <f t="shared" si="1"/>
        <v>12</v>
      </c>
      <c r="H5" s="35">
        <f t="shared" si="2"/>
        <v>49</v>
      </c>
      <c r="I5" s="30">
        <f t="shared" si="3"/>
        <v>47</v>
      </c>
      <c r="J5" s="35">
        <f t="shared" si="4"/>
        <v>49</v>
      </c>
      <c r="K5" s="30">
        <f t="shared" si="5"/>
        <v>50</v>
      </c>
      <c r="L5" s="31">
        <f t="shared" si="6"/>
        <v>49</v>
      </c>
      <c r="M5" s="32">
        <f t="shared" si="7"/>
        <v>47</v>
      </c>
      <c r="N5" s="36">
        <f t="shared" si="8"/>
        <v>40</v>
      </c>
      <c r="O5" s="51">
        <f t="shared" si="9"/>
        <v>48</v>
      </c>
      <c r="P5" s="35">
        <f t="shared" si="10"/>
        <v>45</v>
      </c>
      <c r="Q5" s="30">
        <f t="shared" si="11"/>
        <v>47</v>
      </c>
      <c r="R5" s="35">
        <f t="shared" si="12"/>
        <v>43</v>
      </c>
      <c r="S5" s="30">
        <f t="shared" si="13"/>
        <v>50</v>
      </c>
      <c r="T5" s="25">
        <f t="array" ref="T5">IF(ISBLANK(ALS_Sprint!$A$2),100,IF(ISBLANK(A5),100,IF((OR(EXACT(A5,ALS_Sprint!$C$2:$C$200))),VLOOKUP(A5,ALS_Sprint!$C$2:$I$200,4,FALSE))))</f>
        <v>15.88</v>
      </c>
      <c r="U5" s="29">
        <f t="shared" si="14"/>
        <v>2</v>
      </c>
      <c r="V5" s="40">
        <f>VLOOKUP(U5,[1]Punktezuordnung!$A$2:$B$52,2,FALSE())</f>
        <v>49</v>
      </c>
      <c r="W5" s="55">
        <f t="array" ref="W5">IF(ISBLANK(ALS_Wurf!$A$2),0,IF(ISBLANK(A5),0,IF((OR(EXACT(A5,ALS_Wurf!$C$2:$C$96))),VLOOKUP(A5,ALS_Wurf!$C$2:$I$96,4,FALSE))))</f>
        <v>30</v>
      </c>
      <c r="X5" s="29">
        <f t="shared" si="15"/>
        <v>4</v>
      </c>
      <c r="Y5" s="40">
        <f>VLOOKUP(X5,[1]Punktezuordnung!$A$2:$B$52,2,FALSE())</f>
        <v>47</v>
      </c>
      <c r="Z5" s="28">
        <f t="array" ref="Z5">IF(ISBLANK(FRI_Sprint!$A$2),100,IF(ISBLANK(A5),100,IF((OR(EXACT(A5,FRI_Sprint!$C$2:$C$149))),VLOOKUP(A5,FRI_Sprint!$C$2:$I$149,4,FALSE))))</f>
        <v>13.9</v>
      </c>
      <c r="AA5" s="29">
        <f t="shared" si="16"/>
        <v>2</v>
      </c>
      <c r="AB5" s="40">
        <f>VLOOKUP(AA5,[1]Punktezuordnung!$A$2:$B$52,2,FALSE())</f>
        <v>49</v>
      </c>
      <c r="AC5" s="37">
        <f t="array" ref="AC5">IF(ISBLANK(FRI_Stoß!$A$2),0,IF(ISBLANK(A5),0,IF((OR(EXACT(A5,FRI_Stoß!$C$2:$C$147))),VLOOKUP(A5,FRI_Stoß!$C$2:$I$147,4,FALSE))))</f>
        <v>1.75</v>
      </c>
      <c r="AD5" s="29">
        <f t="shared" si="17"/>
        <v>1</v>
      </c>
      <c r="AE5" s="40">
        <f>VLOOKUP(AD5,[1]Punktezuordnung!$A$2:$B$52,2,FALSE())</f>
        <v>50</v>
      </c>
      <c r="AF5" s="59">
        <f t="array" ref="AF5">IF(ISBLANK(LAT_Zielweit!$A$2),0,IF(ISBLANK(A5),0,IF((OR(EXACT(A5,LAT_Zielweit!$C$2:$C$155))),VLOOKUP(A5,LAT_Zielweit!$C$2:$I$155,4,FALSE))))</f>
        <v>5</v>
      </c>
      <c r="AG5" s="29">
        <f t="shared" si="18"/>
        <v>2</v>
      </c>
      <c r="AH5" s="40">
        <f>VLOOKUP(AG5,[1]Punktezuordnung!$A$2:$B$52,2,FALSE())</f>
        <v>49</v>
      </c>
      <c r="AI5" s="38">
        <f t="array" ref="AI5">IF(ISBLANK(LAT_Dreh!$A$2),0,IF(ISBLANK(A5),0,IF((OR(EXACT(A5,LAT_Dreh!$C$2:$C$156))),VLOOKUP(A5,LAT_Dreh!$C$2:$I$156,4,FALSE))))</f>
        <v>20</v>
      </c>
      <c r="AJ5" s="29">
        <f t="shared" si="19"/>
        <v>4</v>
      </c>
      <c r="AK5" s="40">
        <f>VLOOKUP(AJ5,[1]Punktezuordnung!$A$2:$B$52,2,FALSE())</f>
        <v>47</v>
      </c>
      <c r="AL5" s="27">
        <f t="array" ref="AL5">IF(ISBLANK(NIA_Cross!$A$2),100,IF(ISBLANK(A5),100,IF((OR(EXACT(A5,NIA_Cross!$C$2:$C$154))),VLOOKUP(A5,NIA_Cross!$C$2:$I$154,4,FALSE))))</f>
        <v>160</v>
      </c>
      <c r="AM5" s="29">
        <f t="shared" si="20"/>
        <v>11</v>
      </c>
      <c r="AN5" s="30">
        <f>VLOOKUP(AM5,[1]Punktezuordnung!$A$2:$B$52,2,FALSE())</f>
        <v>40</v>
      </c>
      <c r="AO5" s="52">
        <f t="array" ref="AO5">IF(ISBLANK(NIA_Weit!$A$2),0,IF(ISBLANK(A5),0,IF((OR(EXACT(A5,NIA_Weit!$C$2:$C$153))),VLOOKUP(A5,NIA_Weit!$C$2:$I$153,4,FALSE))))</f>
        <v>36</v>
      </c>
      <c r="AP5" s="29">
        <f t="shared" si="21"/>
        <v>3</v>
      </c>
      <c r="AQ5" s="40">
        <f>VLOOKUP(AP5,[1]Punktezuordnung!$A$2:$B$52,2,FALSE())</f>
        <v>48</v>
      </c>
      <c r="AR5" s="26">
        <f t="array" ref="AR5">IF(ISBLANK(STO_Weit!$A$2),0,IF(ISBLANK(A5),0,IF((OR(EXACT(A5,STO_Weit!$C$2:$C$133))),VLOOKUP(A5,STO_Weit!$C$2:$I$133,4,FALSE))))</f>
        <v>2</v>
      </c>
      <c r="AS5" s="29">
        <f t="shared" si="22"/>
        <v>6</v>
      </c>
      <c r="AT5" s="30">
        <f>VLOOKUP(AS5,[1]Punktezuordnung!$A$2:$B$52,2,FALSE())</f>
        <v>45</v>
      </c>
      <c r="AU5" s="28">
        <f t="array" ref="AU5">IF(ISBLANK(STO_Schlagwurf!$A$2),0,IF(ISBLANK(A5),0,IF((OR(EXACT(A5,STO_Schlagwurf!$C$2:$C$133))),VLOOKUP(A5,STO_Schlagwurf!$C$2:$I$133,4,FALSE))))</f>
        <v>36</v>
      </c>
      <c r="AV5" s="29">
        <f t="shared" si="23"/>
        <v>4</v>
      </c>
      <c r="AW5" s="30">
        <f>VLOOKUP(AV5,[1]Punktezuordnung!$A$2:$B$52,2,FALSE())</f>
        <v>47</v>
      </c>
      <c r="AX5" s="26">
        <f t="array" ref="AX5">IF(ISBLANK(ANG_Hindernissprint!$A$2),100,IF(ISBLANK(A5),100,IF((OR(EXACT(A5,ANG_Hindernissprint!$C$2:$C$143))),VLOOKUP(A5,ANG_Hindernissprint!$C$2:$I$143,4,FALSE))))</f>
        <v>15.58</v>
      </c>
      <c r="AY5" s="33">
        <f t="shared" si="24"/>
        <v>8</v>
      </c>
      <c r="AZ5" s="30">
        <f>VLOOKUP(AY5,[1]Punktezuordnung!$A$2:$B$52,2,FALSE())</f>
        <v>43</v>
      </c>
      <c r="BA5" s="54">
        <f t="array" ref="BA5">IF(ISBLANK(ANG_Hoch!$A$2),0,IF(ISBLANK(A5),0,IF((OR(EXACT(A5,ANG_Hoch!$C$2:$C$143))),VLOOKUP(A5,ANG_Hoch!$C$2:$I$143,4,FALSE))))</f>
        <v>0.75</v>
      </c>
      <c r="BB5" s="29">
        <f t="shared" si="25"/>
        <v>1</v>
      </c>
      <c r="BC5" s="39">
        <f>VLOOKUP(BB5,[1]Punktezuordnung!$A$2:$B$52,2,FALSE())</f>
        <v>50</v>
      </c>
    </row>
    <row r="6" spans="1:55" x14ac:dyDescent="0.3">
      <c r="A6" s="24" t="s">
        <v>144</v>
      </c>
      <c r="B6" s="24" t="s">
        <v>24</v>
      </c>
      <c r="C6" s="24">
        <v>2018</v>
      </c>
      <c r="D6" s="24" t="s">
        <v>26</v>
      </c>
      <c r="E6" s="29">
        <f t="shared" si="0"/>
        <v>3</v>
      </c>
      <c r="F6" s="40">
        <f>SUM(LARGE(H6:S6,{1;2;3;4;5;6;7;8;9}))</f>
        <v>427</v>
      </c>
      <c r="G6" s="34">
        <f t="shared" si="1"/>
        <v>10</v>
      </c>
      <c r="H6" s="35">
        <f t="shared" si="2"/>
        <v>48</v>
      </c>
      <c r="I6" s="30">
        <f t="shared" si="3"/>
        <v>49</v>
      </c>
      <c r="J6" s="35">
        <f t="shared" si="4"/>
        <v>44</v>
      </c>
      <c r="K6" s="30">
        <f t="shared" si="5"/>
        <v>47</v>
      </c>
      <c r="L6" s="31">
        <f t="shared" si="6"/>
        <v>0</v>
      </c>
      <c r="M6" s="32">
        <f t="shared" si="7"/>
        <v>0</v>
      </c>
      <c r="N6" s="36">
        <f t="shared" si="8"/>
        <v>45</v>
      </c>
      <c r="O6" s="51">
        <f t="shared" si="9"/>
        <v>49</v>
      </c>
      <c r="P6" s="35">
        <f t="shared" si="10"/>
        <v>45</v>
      </c>
      <c r="Q6" s="30">
        <f t="shared" si="11"/>
        <v>48</v>
      </c>
      <c r="R6" s="35">
        <f t="shared" si="12"/>
        <v>48</v>
      </c>
      <c r="S6" s="30">
        <f t="shared" si="13"/>
        <v>48</v>
      </c>
      <c r="T6" s="25">
        <f t="array" ref="T6">IF(ISBLANK(ALS_Sprint!$A$2),100,IF(ISBLANK(A6),100,IF((OR(EXACT(A6,ALS_Sprint!$C$2:$C$200))),VLOOKUP(A6,ALS_Sprint!$C$2:$I$200,4,FALSE))))</f>
        <v>16.79</v>
      </c>
      <c r="U6" s="29">
        <f t="shared" si="14"/>
        <v>3</v>
      </c>
      <c r="V6" s="40">
        <f>VLOOKUP(U6,[1]Punktezuordnung!$A$2:$B$52,2,FALSE())</f>
        <v>48</v>
      </c>
      <c r="W6" s="55">
        <f t="array" ref="W6">IF(ISBLANK(ALS_Wurf!$A$2),0,IF(ISBLANK(A6),0,IF((OR(EXACT(A6,ALS_Wurf!$C$2:$C$96))),VLOOKUP(A6,ALS_Wurf!$C$2:$I$96,4,FALSE))))</f>
        <v>35</v>
      </c>
      <c r="X6" s="29">
        <f t="shared" si="15"/>
        <v>2</v>
      </c>
      <c r="Y6" s="40">
        <f>VLOOKUP(X6,[1]Punktezuordnung!$A$2:$B$52,2,FALSE())</f>
        <v>49</v>
      </c>
      <c r="Z6" s="28">
        <f t="array" ref="Z6">IF(ISBLANK(FRI_Sprint!$A$2),100,IF(ISBLANK(A6),100,IF((OR(EXACT(A6,FRI_Sprint!$C$2:$C$149))),VLOOKUP(A6,FRI_Sprint!$C$2:$I$149,4,FALSE))))</f>
        <v>14.2</v>
      </c>
      <c r="AA6" s="29">
        <f t="shared" si="16"/>
        <v>7</v>
      </c>
      <c r="AB6" s="40">
        <f>VLOOKUP(AA6,[1]Punktezuordnung!$A$2:$B$52,2,FALSE())</f>
        <v>44</v>
      </c>
      <c r="AC6" s="37">
        <f t="array" ref="AC6">IF(ISBLANK(FRI_Stoß!$A$2),0,IF(ISBLANK(A6),0,IF((OR(EXACT(A6,FRI_Stoß!$C$2:$C$147))),VLOOKUP(A6,FRI_Stoß!$C$2:$I$147,4,FALSE))))</f>
        <v>1.5</v>
      </c>
      <c r="AD6" s="29">
        <f t="shared" si="17"/>
        <v>4</v>
      </c>
      <c r="AE6" s="40">
        <f>VLOOKUP(AD6,[1]Punktezuordnung!$A$2:$B$52,2,FALSE())</f>
        <v>47</v>
      </c>
      <c r="AF6" s="59" t="b">
        <f t="array" ref="AF6">IF(ISBLANK(LAT_Zielweit!$A$2),0,IF(ISBLANK(A6),0,IF((OR(EXACT(A6,LAT_Zielweit!$C$2:$C$155))),VLOOKUP(A6,LAT_Zielweit!$C$2:$I$155,4,FALSE))))</f>
        <v>0</v>
      </c>
      <c r="AG6" s="29">
        <f t="shared" si="18"/>
        <v>51</v>
      </c>
      <c r="AH6" s="40">
        <f>VLOOKUP(AG6,[1]Punktezuordnung!$A$2:$B$52,2,FALSE())</f>
        <v>0</v>
      </c>
      <c r="AI6" s="38" t="b">
        <f t="array" ref="AI6">IF(ISBLANK(LAT_Dreh!$A$2),0,IF(ISBLANK(A6),0,IF((OR(EXACT(A6,LAT_Dreh!$C$2:$C$156))),VLOOKUP(A6,LAT_Dreh!$C$2:$I$156,4,FALSE))))</f>
        <v>0</v>
      </c>
      <c r="AJ6" s="29">
        <f t="shared" si="19"/>
        <v>51</v>
      </c>
      <c r="AK6" s="40">
        <f>VLOOKUP(AJ6,[1]Punktezuordnung!$A$2:$B$52,2,FALSE())</f>
        <v>0</v>
      </c>
      <c r="AL6" s="27">
        <f t="array" ref="AL6">IF(ISBLANK(NIA_Cross!$A$2),100,IF(ISBLANK(A6),100,IF((OR(EXACT(A6,NIA_Cross!$C$2:$C$154))),VLOOKUP(A6,NIA_Cross!$C$2:$I$154,4,FALSE))))</f>
        <v>144.19999999999999</v>
      </c>
      <c r="AM6" s="29">
        <f t="shared" si="20"/>
        <v>6</v>
      </c>
      <c r="AN6" s="30">
        <f>VLOOKUP(AM6,[1]Punktezuordnung!$A$2:$B$52,2,FALSE())</f>
        <v>45</v>
      </c>
      <c r="AO6" s="52">
        <f t="array" ref="AO6">IF(ISBLANK(NIA_Weit!$A$2),0,IF(ISBLANK(A6),0,IF((OR(EXACT(A6,NIA_Weit!$C$2:$C$153))),VLOOKUP(A6,NIA_Weit!$C$2:$I$153,4,FALSE))))</f>
        <v>40</v>
      </c>
      <c r="AP6" s="29">
        <f t="shared" si="21"/>
        <v>2</v>
      </c>
      <c r="AQ6" s="40">
        <f>VLOOKUP(AP6,[1]Punktezuordnung!$A$2:$B$52,2,FALSE())</f>
        <v>49</v>
      </c>
      <c r="AR6" s="26">
        <f t="array" ref="AR6">IF(ISBLANK(STO_Weit!$A$2),0,IF(ISBLANK(A6),0,IF((OR(EXACT(A6,STO_Weit!$C$2:$C$133))),VLOOKUP(A6,STO_Weit!$C$2:$I$133,4,FALSE))))</f>
        <v>2</v>
      </c>
      <c r="AS6" s="29">
        <f t="shared" si="22"/>
        <v>6</v>
      </c>
      <c r="AT6" s="30">
        <f>VLOOKUP(AS6,[1]Punktezuordnung!$A$2:$B$52,2,FALSE())</f>
        <v>45</v>
      </c>
      <c r="AU6" s="28">
        <f t="array" ref="AU6">IF(ISBLANK(STO_Schlagwurf!$A$2),0,IF(ISBLANK(A6),0,IF((OR(EXACT(A6,STO_Schlagwurf!$C$2:$C$133))),VLOOKUP(A6,STO_Schlagwurf!$C$2:$I$133,4,FALSE))))</f>
        <v>39</v>
      </c>
      <c r="AV6" s="29">
        <f t="shared" si="23"/>
        <v>3</v>
      </c>
      <c r="AW6" s="30">
        <f>VLOOKUP(AV6,[1]Punktezuordnung!$A$2:$B$52,2,FALSE())</f>
        <v>48</v>
      </c>
      <c r="AX6" s="26">
        <f t="array" ref="AX6">IF(ISBLANK(ANG_Hindernissprint!$A$2),100,IF(ISBLANK(A6),100,IF((OR(EXACT(A6,ANG_Hindernissprint!$C$2:$C$143))),VLOOKUP(A6,ANG_Hindernissprint!$C$2:$I$143,4,FALSE))))</f>
        <v>13.94</v>
      </c>
      <c r="AY6" s="33">
        <f t="shared" si="24"/>
        <v>3</v>
      </c>
      <c r="AZ6" s="30">
        <f>VLOOKUP(AY6,[1]Punktezuordnung!$A$2:$B$52,2,FALSE())</f>
        <v>48</v>
      </c>
      <c r="BA6" s="54">
        <f t="array" ref="BA6">IF(ISBLANK(ANG_Hoch!$A$2),0,IF(ISBLANK(A6),0,IF((OR(EXACT(A6,ANG_Hoch!$C$2:$C$143))),VLOOKUP(A6,ANG_Hoch!$C$2:$I$143,4,FALSE))))</f>
        <v>0.7</v>
      </c>
      <c r="BB6" s="29">
        <f t="shared" si="25"/>
        <v>3</v>
      </c>
      <c r="BC6" s="39">
        <f>VLOOKUP(BB6,[1]Punktezuordnung!$A$2:$B$52,2,FALSE())</f>
        <v>48</v>
      </c>
    </row>
    <row r="7" spans="1:55" x14ac:dyDescent="0.3">
      <c r="A7" s="24" t="s">
        <v>147</v>
      </c>
      <c r="B7" s="24" t="s">
        <v>24</v>
      </c>
      <c r="C7" s="24">
        <v>2018</v>
      </c>
      <c r="D7" s="24" t="s">
        <v>25</v>
      </c>
      <c r="E7" s="29">
        <f t="shared" si="0"/>
        <v>4</v>
      </c>
      <c r="F7" s="40">
        <f>SUM(LARGE(H7:S7,{1;2;3;4;5;6;7;8;9}))</f>
        <v>425</v>
      </c>
      <c r="G7" s="34">
        <f t="shared" si="1"/>
        <v>12</v>
      </c>
      <c r="H7" s="35">
        <f t="shared" si="2"/>
        <v>44</v>
      </c>
      <c r="I7" s="30">
        <f t="shared" si="3"/>
        <v>46</v>
      </c>
      <c r="J7" s="35">
        <f t="shared" si="4"/>
        <v>46</v>
      </c>
      <c r="K7" s="30">
        <f t="shared" si="5"/>
        <v>50</v>
      </c>
      <c r="L7" s="31">
        <f t="shared" si="6"/>
        <v>39</v>
      </c>
      <c r="M7" s="32">
        <f t="shared" si="7"/>
        <v>49</v>
      </c>
      <c r="N7" s="36">
        <f t="shared" si="8"/>
        <v>39</v>
      </c>
      <c r="O7" s="51">
        <f t="shared" si="9"/>
        <v>48</v>
      </c>
      <c r="P7" s="35">
        <f t="shared" si="10"/>
        <v>48</v>
      </c>
      <c r="Q7" s="30">
        <f t="shared" si="11"/>
        <v>46</v>
      </c>
      <c r="R7" s="35">
        <f t="shared" si="12"/>
        <v>41</v>
      </c>
      <c r="S7" s="30">
        <f t="shared" si="13"/>
        <v>48</v>
      </c>
      <c r="T7" s="25">
        <f t="array" ref="T7">IF(ISBLANK(ALS_Sprint!$A$2),100,IF(ISBLANK(A7),100,IF((OR(EXACT(A7,ALS_Sprint!$C$2:$C$200))),VLOOKUP(A7,ALS_Sprint!$C$2:$I$200,4,FALSE))))</f>
        <v>16.96</v>
      </c>
      <c r="U7" s="29">
        <f t="shared" si="14"/>
        <v>7</v>
      </c>
      <c r="V7" s="40">
        <f>VLOOKUP(U7,[1]Punktezuordnung!$A$2:$B$52,2,FALSE())</f>
        <v>44</v>
      </c>
      <c r="W7" s="55">
        <f t="array" ref="W7">IF(ISBLANK(ALS_Wurf!$A$2),0,IF(ISBLANK(A7),0,IF((OR(EXACT(A7,ALS_Wurf!$C$2:$C$96))),VLOOKUP(A7,ALS_Wurf!$C$2:$I$96,4,FALSE))))</f>
        <v>29</v>
      </c>
      <c r="X7" s="29">
        <f t="shared" si="15"/>
        <v>5</v>
      </c>
      <c r="Y7" s="40">
        <f>VLOOKUP(X7,[1]Punktezuordnung!$A$2:$B$52,2,FALSE())</f>
        <v>46</v>
      </c>
      <c r="Z7" s="28">
        <f t="array" ref="Z7">IF(ISBLANK(FRI_Sprint!$A$2),100,IF(ISBLANK(A7),100,IF((OR(EXACT(A7,FRI_Sprint!$C$2:$C$149))),VLOOKUP(A7,FRI_Sprint!$C$2:$I$149,4,FALSE))))</f>
        <v>14.1</v>
      </c>
      <c r="AA7" s="29">
        <f t="shared" si="16"/>
        <v>5</v>
      </c>
      <c r="AB7" s="40">
        <f>VLOOKUP(AA7,[1]Punktezuordnung!$A$2:$B$52,2,FALSE())</f>
        <v>46</v>
      </c>
      <c r="AC7" s="37">
        <f t="array" ref="AC7">IF(ISBLANK(FRI_Stoß!$A$2),0,IF(ISBLANK(A7),0,IF((OR(EXACT(A7,FRI_Stoß!$C$2:$C$147))),VLOOKUP(A7,FRI_Stoß!$C$2:$I$147,4,FALSE))))</f>
        <v>1.75</v>
      </c>
      <c r="AD7" s="29">
        <f t="shared" si="17"/>
        <v>1</v>
      </c>
      <c r="AE7" s="40">
        <f>VLOOKUP(AD7,[1]Punktezuordnung!$A$2:$B$52,2,FALSE())</f>
        <v>50</v>
      </c>
      <c r="AF7" s="59">
        <f t="array" ref="AF7">IF(ISBLANK(LAT_Zielweit!$A$2),0,IF(ISBLANK(A7),0,IF((OR(EXACT(A7,LAT_Zielweit!$C$2:$C$155))),VLOOKUP(A7,LAT_Zielweit!$C$2:$I$155,4,FALSE))))</f>
        <v>1</v>
      </c>
      <c r="AG7" s="29">
        <f t="shared" si="18"/>
        <v>12</v>
      </c>
      <c r="AH7" s="40">
        <f>VLOOKUP(AG7,[1]Punktezuordnung!$A$2:$B$52,2,FALSE())</f>
        <v>39</v>
      </c>
      <c r="AI7" s="38">
        <f t="array" ref="AI7">IF(ISBLANK(LAT_Dreh!$A$2),0,IF(ISBLANK(A7),0,IF((OR(EXACT(A7,LAT_Dreh!$C$2:$C$156))),VLOOKUP(A7,LAT_Dreh!$C$2:$I$156,4,FALSE))))</f>
        <v>23</v>
      </c>
      <c r="AJ7" s="29">
        <f t="shared" si="19"/>
        <v>2</v>
      </c>
      <c r="AK7" s="40">
        <f>VLOOKUP(AJ7,[1]Punktezuordnung!$A$2:$B$52,2,FALSE())</f>
        <v>49</v>
      </c>
      <c r="AL7" s="27">
        <f t="array" ref="AL7">IF(ISBLANK(NIA_Cross!$A$2),100,IF(ISBLANK(A7),100,IF((OR(EXACT(A7,NIA_Cross!$C$2:$C$154))),VLOOKUP(A7,NIA_Cross!$C$2:$I$154,4,FALSE))))</f>
        <v>161.5</v>
      </c>
      <c r="AM7" s="29">
        <f t="shared" si="20"/>
        <v>12</v>
      </c>
      <c r="AN7" s="30">
        <f>VLOOKUP(AM7,[1]Punktezuordnung!$A$2:$B$52,2,FALSE())</f>
        <v>39</v>
      </c>
      <c r="AO7" s="52">
        <f t="array" ref="AO7">IF(ISBLANK(NIA_Weit!$A$2),0,IF(ISBLANK(A7),0,IF((OR(EXACT(A7,NIA_Weit!$C$2:$C$153))),VLOOKUP(A7,NIA_Weit!$C$2:$I$153,4,FALSE))))</f>
        <v>36</v>
      </c>
      <c r="AP7" s="29">
        <f t="shared" si="21"/>
        <v>3</v>
      </c>
      <c r="AQ7" s="40">
        <f>VLOOKUP(AP7,[1]Punktezuordnung!$A$2:$B$52,2,FALSE())</f>
        <v>48</v>
      </c>
      <c r="AR7" s="26">
        <f t="array" ref="AR7">IF(ISBLANK(STO_Weit!$A$2),0,IF(ISBLANK(A7),0,IF((OR(EXACT(A7,STO_Weit!$C$2:$C$133))),VLOOKUP(A7,STO_Weit!$C$2:$I$133,4,FALSE))))</f>
        <v>2.25</v>
      </c>
      <c r="AS7" s="29">
        <f t="shared" si="22"/>
        <v>3</v>
      </c>
      <c r="AT7" s="30">
        <f>VLOOKUP(AS7,[1]Punktezuordnung!$A$2:$B$52,2,FALSE())</f>
        <v>48</v>
      </c>
      <c r="AU7" s="28">
        <f t="array" ref="AU7">IF(ISBLANK(STO_Schlagwurf!$A$2),0,IF(ISBLANK(A7),0,IF((OR(EXACT(A7,STO_Schlagwurf!$C$2:$C$133))),VLOOKUP(A7,STO_Schlagwurf!$C$2:$I$133,4,FALSE))))</f>
        <v>33</v>
      </c>
      <c r="AV7" s="29">
        <f t="shared" si="23"/>
        <v>5</v>
      </c>
      <c r="AW7" s="30">
        <f>VLOOKUP(AV7,[1]Punktezuordnung!$A$2:$B$52,2,FALSE())</f>
        <v>46</v>
      </c>
      <c r="AX7" s="26">
        <f t="array" ref="AX7">IF(ISBLANK(ANG_Hindernissprint!$A$2),100,IF(ISBLANK(A7),100,IF((OR(EXACT(A7,ANG_Hindernissprint!$C$2:$C$143))),VLOOKUP(A7,ANG_Hindernissprint!$C$2:$I$143,4,FALSE))))</f>
        <v>16.239999999999998</v>
      </c>
      <c r="AY7" s="33">
        <f t="shared" si="24"/>
        <v>10</v>
      </c>
      <c r="AZ7" s="30">
        <f>VLOOKUP(AY7,[1]Punktezuordnung!$A$2:$B$52,2,FALSE())</f>
        <v>41</v>
      </c>
      <c r="BA7" s="54">
        <f t="array" ref="BA7">IF(ISBLANK(ANG_Hoch!$A$2),0,IF(ISBLANK(A7),0,IF((OR(EXACT(A7,ANG_Hoch!$C$2:$C$143))),VLOOKUP(A7,ANG_Hoch!$C$2:$I$143,4,FALSE))))</f>
        <v>0.7</v>
      </c>
      <c r="BB7" s="29">
        <f t="shared" si="25"/>
        <v>3</v>
      </c>
      <c r="BC7" s="39">
        <f>VLOOKUP(BB7,[1]Punktezuordnung!$A$2:$B$52,2,FALSE())</f>
        <v>48</v>
      </c>
    </row>
    <row r="8" spans="1:55" x14ac:dyDescent="0.3">
      <c r="A8" s="24" t="s">
        <v>236</v>
      </c>
      <c r="B8" s="24" t="s">
        <v>24</v>
      </c>
      <c r="C8" s="24">
        <v>2018</v>
      </c>
      <c r="D8" s="24" t="s">
        <v>25</v>
      </c>
      <c r="E8" s="29">
        <f t="shared" si="0"/>
        <v>5</v>
      </c>
      <c r="F8" s="40">
        <f>SUM(LARGE(H8:S8,{1;2;3;4;5;6;7;8;9}))</f>
        <v>414</v>
      </c>
      <c r="G8" s="34">
        <f t="shared" si="1"/>
        <v>12</v>
      </c>
      <c r="H8" s="35">
        <f t="shared" si="2"/>
        <v>45</v>
      </c>
      <c r="I8" s="30">
        <f t="shared" si="3"/>
        <v>45</v>
      </c>
      <c r="J8" s="35">
        <f t="shared" si="4"/>
        <v>43</v>
      </c>
      <c r="K8" s="30">
        <f t="shared" si="5"/>
        <v>41</v>
      </c>
      <c r="L8" s="31">
        <f t="shared" si="6"/>
        <v>45</v>
      </c>
      <c r="M8" s="32">
        <f t="shared" si="7"/>
        <v>40</v>
      </c>
      <c r="N8" s="36">
        <f t="shared" si="8"/>
        <v>46</v>
      </c>
      <c r="O8" s="51">
        <f t="shared" si="9"/>
        <v>39</v>
      </c>
      <c r="P8" s="35">
        <f t="shared" si="10"/>
        <v>49</v>
      </c>
      <c r="Q8" s="30">
        <f t="shared" si="11"/>
        <v>44</v>
      </c>
      <c r="R8" s="35">
        <f t="shared" si="12"/>
        <v>49</v>
      </c>
      <c r="S8" s="30">
        <f t="shared" si="13"/>
        <v>48</v>
      </c>
      <c r="T8" s="25">
        <f t="array" ref="T8">IF(ISBLANK(ALS_Sprint!$A$2),100,IF(ISBLANK(A8),100,IF((OR(EXACT(A8,ALS_Sprint!$C$2:$C$200))),VLOOKUP(A8,ALS_Sprint!$C$2:$I$200,4,FALSE))))</f>
        <v>16.91</v>
      </c>
      <c r="U8" s="29">
        <f t="shared" si="14"/>
        <v>6</v>
      </c>
      <c r="V8" s="40">
        <f>VLOOKUP(U8,[1]Punktezuordnung!$A$2:$B$52,2,FALSE())</f>
        <v>45</v>
      </c>
      <c r="W8" s="55">
        <f t="array" ref="W8">IF(ISBLANK(ALS_Wurf!$A$2),0,IF(ISBLANK(A8),0,IF((OR(EXACT(A8,ALS_Wurf!$C$2:$C$96))),VLOOKUP(A8,ALS_Wurf!$C$2:$I$96,4,FALSE))))</f>
        <v>26</v>
      </c>
      <c r="X8" s="29">
        <f t="shared" si="15"/>
        <v>6</v>
      </c>
      <c r="Y8" s="40">
        <f>VLOOKUP(X8,[1]Punktezuordnung!$A$2:$B$52,2,FALSE())</f>
        <v>45</v>
      </c>
      <c r="Z8" s="28">
        <f t="array" ref="Z8">IF(ISBLANK(FRI_Sprint!$A$2),100,IF(ISBLANK(A8),100,IF((OR(EXACT(A8,FRI_Sprint!$C$2:$C$149))),VLOOKUP(A8,FRI_Sprint!$C$2:$I$149,4,FALSE))))</f>
        <v>14.3</v>
      </c>
      <c r="AA8" s="29">
        <f t="shared" si="16"/>
        <v>8</v>
      </c>
      <c r="AB8" s="40">
        <f>VLOOKUP(AA8,[1]Punktezuordnung!$A$2:$B$52,2,FALSE())</f>
        <v>43</v>
      </c>
      <c r="AC8" s="37">
        <f t="array" ref="AC8">IF(ISBLANK(FRI_Stoß!$A$2),0,IF(ISBLANK(A8),0,IF((OR(EXACT(A8,FRI_Stoß!$C$2:$C$147))),VLOOKUP(A8,FRI_Stoß!$C$2:$I$147,4,FALSE))))</f>
        <v>0.75</v>
      </c>
      <c r="AD8" s="29">
        <f t="shared" si="17"/>
        <v>10</v>
      </c>
      <c r="AE8" s="40">
        <f>VLOOKUP(AD8,[1]Punktezuordnung!$A$2:$B$52,2,FALSE())</f>
        <v>41</v>
      </c>
      <c r="AF8" s="59">
        <f t="array" ref="AF8">IF(ISBLANK(LAT_Zielweit!$A$2),0,IF(ISBLANK(A8),0,IF((OR(EXACT(A8,LAT_Zielweit!$C$2:$C$155))),VLOOKUP(A8,LAT_Zielweit!$C$2:$I$155,4,FALSE))))</f>
        <v>4</v>
      </c>
      <c r="AG8" s="29">
        <f t="shared" si="18"/>
        <v>6</v>
      </c>
      <c r="AH8" s="40">
        <f>VLOOKUP(AG8,[1]Punktezuordnung!$A$2:$B$52,2,FALSE())</f>
        <v>45</v>
      </c>
      <c r="AI8" s="38">
        <f t="array" ref="AI8">IF(ISBLANK(LAT_Dreh!$A$2),0,IF(ISBLANK(A8),0,IF((OR(EXACT(A8,LAT_Dreh!$C$2:$C$156))),VLOOKUP(A8,LAT_Dreh!$C$2:$I$156,4,FALSE))))</f>
        <v>15</v>
      </c>
      <c r="AJ8" s="29">
        <f t="shared" si="19"/>
        <v>11</v>
      </c>
      <c r="AK8" s="40">
        <f>VLOOKUP(AJ8,[1]Punktezuordnung!$A$2:$B$52,2,FALSE())</f>
        <v>40</v>
      </c>
      <c r="AL8" s="27">
        <f t="array" ref="AL8">IF(ISBLANK(NIA_Cross!$A$2),100,IF(ISBLANK(A8),100,IF((OR(EXACT(A8,NIA_Cross!$C$2:$C$154))),VLOOKUP(A8,NIA_Cross!$C$2:$I$154,4,FALSE))))</f>
        <v>140.30000000000001</v>
      </c>
      <c r="AM8" s="29">
        <f t="shared" si="20"/>
        <v>5</v>
      </c>
      <c r="AN8" s="30">
        <f>VLOOKUP(AM8,[1]Punktezuordnung!$A$2:$B$52,2,FALSE())</f>
        <v>46</v>
      </c>
      <c r="AO8" s="52">
        <f t="array" ref="AO8">IF(ISBLANK(NIA_Weit!$A$2),0,IF(ISBLANK(A8),0,IF((OR(EXACT(A8,NIA_Weit!$C$2:$C$153))),VLOOKUP(A8,NIA_Weit!$C$2:$I$153,4,FALSE))))</f>
        <v>21</v>
      </c>
      <c r="AP8" s="29">
        <f t="shared" si="21"/>
        <v>12</v>
      </c>
      <c r="AQ8" s="40">
        <f>VLOOKUP(AP8,[1]Punktezuordnung!$A$2:$B$52,2,FALSE())</f>
        <v>39</v>
      </c>
      <c r="AR8" s="26">
        <f t="array" ref="AR8">IF(ISBLANK(STO_Weit!$A$2),0,IF(ISBLANK(A8),0,IF((OR(EXACT(A8,STO_Weit!$C$2:$C$133))),VLOOKUP(A8,STO_Weit!$C$2:$I$133,4,FALSE))))</f>
        <v>2.5</v>
      </c>
      <c r="AS8" s="29">
        <f t="shared" si="22"/>
        <v>2</v>
      </c>
      <c r="AT8" s="30">
        <f>VLOOKUP(AS8,[1]Punktezuordnung!$A$2:$B$52,2,FALSE())</f>
        <v>49</v>
      </c>
      <c r="AU8" s="28">
        <f t="array" ref="AU8">IF(ISBLANK(STO_Schlagwurf!$A$2),0,IF(ISBLANK(A8),0,IF((OR(EXACT(A8,STO_Schlagwurf!$C$2:$C$133))),VLOOKUP(A8,STO_Schlagwurf!$C$2:$I$133,4,FALSE))))</f>
        <v>29</v>
      </c>
      <c r="AV8" s="29">
        <f t="shared" si="23"/>
        <v>7</v>
      </c>
      <c r="AW8" s="30">
        <f>VLOOKUP(AV8,[1]Punktezuordnung!$A$2:$B$52,2,FALSE())</f>
        <v>44</v>
      </c>
      <c r="AX8" s="26">
        <f t="array" ref="AX8">IF(ISBLANK(ANG_Hindernissprint!$A$2),100,IF(ISBLANK(A8),100,IF((OR(EXACT(A8,ANG_Hindernissprint!$C$2:$C$143))),VLOOKUP(A8,ANG_Hindernissprint!$C$2:$I$143,4,FALSE))))</f>
        <v>13.89</v>
      </c>
      <c r="AY8" s="33">
        <f t="shared" si="24"/>
        <v>2</v>
      </c>
      <c r="AZ8" s="30">
        <f>VLOOKUP(AY8,[1]Punktezuordnung!$A$2:$B$52,2,FALSE())</f>
        <v>49</v>
      </c>
      <c r="BA8" s="54">
        <f t="array" ref="BA8">IF(ISBLANK(ANG_Hoch!$A$2),0,IF(ISBLANK(A8),0,IF((OR(EXACT(A8,ANG_Hoch!$C$2:$C$143))),VLOOKUP(A8,ANG_Hoch!$C$2:$I$143,4,FALSE))))</f>
        <v>0.7</v>
      </c>
      <c r="BB8" s="29">
        <f t="shared" si="25"/>
        <v>3</v>
      </c>
      <c r="BC8" s="39">
        <f>VLOOKUP(BB8,[1]Punktezuordnung!$A$2:$B$52,2,FALSE())</f>
        <v>48</v>
      </c>
    </row>
    <row r="9" spans="1:55" x14ac:dyDescent="0.3">
      <c r="A9" s="24" t="s">
        <v>145</v>
      </c>
      <c r="B9" s="24" t="s">
        <v>24</v>
      </c>
      <c r="C9" s="24">
        <v>2018</v>
      </c>
      <c r="D9" s="24" t="s">
        <v>36</v>
      </c>
      <c r="E9" s="29">
        <f t="shared" si="0"/>
        <v>6</v>
      </c>
      <c r="F9" s="40">
        <f>SUM(LARGE(H9:S9,{1;2;3;4;5;6;7;8;9}))</f>
        <v>406</v>
      </c>
      <c r="G9" s="45">
        <f t="shared" si="1"/>
        <v>12</v>
      </c>
      <c r="H9" s="46">
        <f t="shared" si="2"/>
        <v>48</v>
      </c>
      <c r="I9" s="44">
        <f t="shared" si="3"/>
        <v>44</v>
      </c>
      <c r="J9" s="46">
        <f t="shared" si="4"/>
        <v>46</v>
      </c>
      <c r="K9" s="44">
        <f t="shared" si="5"/>
        <v>44</v>
      </c>
      <c r="L9" s="31">
        <f t="shared" si="6"/>
        <v>49</v>
      </c>
      <c r="M9" s="32">
        <f t="shared" si="7"/>
        <v>50</v>
      </c>
      <c r="N9" s="47">
        <f t="shared" si="8"/>
        <v>43</v>
      </c>
      <c r="O9" s="51">
        <f t="shared" si="9"/>
        <v>41</v>
      </c>
      <c r="P9" s="46">
        <f t="shared" si="10"/>
        <v>41</v>
      </c>
      <c r="Q9" s="44">
        <f t="shared" si="11"/>
        <v>40</v>
      </c>
      <c r="R9" s="46">
        <f t="shared" si="12"/>
        <v>38</v>
      </c>
      <c r="S9" s="44">
        <f t="shared" si="13"/>
        <v>39</v>
      </c>
      <c r="T9" s="25">
        <f t="array" ref="T9">IF(ISBLANK(ALS_Sprint!$A$2),100,IF(ISBLANK(A9),100,IF((OR(EXACT(A9,ALS_Sprint!$C$2:$C$200))),VLOOKUP(A9,ALS_Sprint!$C$2:$I$200,4,FALSE))))</f>
        <v>16.79</v>
      </c>
      <c r="U9" s="29">
        <f t="shared" si="14"/>
        <v>3</v>
      </c>
      <c r="V9" s="40">
        <f>VLOOKUP(U9,[1]Punktezuordnung!$A$2:$B$52,2,FALSE())</f>
        <v>48</v>
      </c>
      <c r="W9" s="55">
        <f t="array" ref="W9">IF(ISBLANK(ALS_Wurf!$A$2),0,IF(ISBLANK(A9),0,IF((OR(EXACT(A9,ALS_Wurf!$C$2:$C$96))),VLOOKUP(A9,ALS_Wurf!$C$2:$I$96,4,FALSE))))</f>
        <v>24</v>
      </c>
      <c r="X9" s="29">
        <f t="shared" si="15"/>
        <v>7</v>
      </c>
      <c r="Y9" s="40">
        <f>VLOOKUP(X9,[1]Punktezuordnung!$A$2:$B$52,2,FALSE())</f>
        <v>44</v>
      </c>
      <c r="Z9" s="28">
        <f t="array" ref="Z9">IF(ISBLANK(FRI_Sprint!$A$2),100,IF(ISBLANK(A9),100,IF((OR(EXACT(A9,FRI_Sprint!$C$2:$C$149))),VLOOKUP(A9,FRI_Sprint!$C$2:$I$149,4,FALSE))))</f>
        <v>14.1</v>
      </c>
      <c r="AA9" s="29">
        <f t="shared" si="16"/>
        <v>5</v>
      </c>
      <c r="AB9" s="40">
        <f>VLOOKUP(AA9,[1]Punktezuordnung!$A$2:$B$52,2,FALSE())</f>
        <v>46</v>
      </c>
      <c r="AC9" s="37">
        <f t="array" ref="AC9">IF(ISBLANK(FRI_Stoß!$A$2),0,IF(ISBLANK(A9),0,IF((OR(EXACT(A9,FRI_Stoß!$C$2:$C$147))),VLOOKUP(A9,FRI_Stoß!$C$2:$I$147,4,FALSE))))</f>
        <v>1.25</v>
      </c>
      <c r="AD9" s="29">
        <f t="shared" si="17"/>
        <v>7</v>
      </c>
      <c r="AE9" s="40">
        <f>VLOOKUP(AD9,[1]Punktezuordnung!$A$2:$B$52,2,FALSE())</f>
        <v>44</v>
      </c>
      <c r="AF9" s="59">
        <f t="array" ref="AF9">IF(ISBLANK(LAT_Zielweit!$A$2),0,IF(ISBLANK(A9),0,IF((OR(EXACT(A9,LAT_Zielweit!$C$2:$C$155))),VLOOKUP(A9,LAT_Zielweit!$C$2:$I$155,4,FALSE))))</f>
        <v>5</v>
      </c>
      <c r="AG9" s="29">
        <f t="shared" si="18"/>
        <v>2</v>
      </c>
      <c r="AH9" s="40">
        <f>VLOOKUP(AG9,[1]Punktezuordnung!$A$2:$B$52,2,FALSE())</f>
        <v>49</v>
      </c>
      <c r="AI9" s="38">
        <f t="array" ref="AI9">IF(ISBLANK(LAT_Dreh!$A$2),0,IF(ISBLANK(A9),0,IF((OR(EXACT(A9,LAT_Dreh!$C$2:$C$156))),VLOOKUP(A9,LAT_Dreh!$C$2:$I$156,4,FALSE))))</f>
        <v>24</v>
      </c>
      <c r="AJ9" s="29">
        <f t="shared" si="19"/>
        <v>1</v>
      </c>
      <c r="AK9" s="40">
        <f>VLOOKUP(AJ9,[1]Punktezuordnung!$A$2:$B$52,2,FALSE())</f>
        <v>50</v>
      </c>
      <c r="AL9" s="27">
        <f t="array" ref="AL9">IF(ISBLANK(NIA_Cross!$A$2),100,IF(ISBLANK(A9),100,IF((OR(EXACT(A9,NIA_Cross!$C$2:$C$154))),VLOOKUP(A9,NIA_Cross!$C$2:$I$154,4,FALSE))))</f>
        <v>154.80000000000001</v>
      </c>
      <c r="AM9" s="29">
        <f t="shared" si="20"/>
        <v>8</v>
      </c>
      <c r="AN9" s="30">
        <f>VLOOKUP(AM9,[1]Punktezuordnung!$A$2:$B$52,2,FALSE())</f>
        <v>43</v>
      </c>
      <c r="AO9" s="52">
        <f t="array" ref="AO9">IF(ISBLANK(NIA_Weit!$A$2),0,IF(ISBLANK(A9),0,IF((OR(EXACT(A9,NIA_Weit!$C$2:$C$153))),VLOOKUP(A9,NIA_Weit!$C$2:$I$153,4,FALSE))))</f>
        <v>25</v>
      </c>
      <c r="AP9" s="29">
        <f t="shared" si="21"/>
        <v>10</v>
      </c>
      <c r="AQ9" s="40">
        <f>VLOOKUP(AP9,[1]Punktezuordnung!$A$2:$B$52,2,FALSE())</f>
        <v>41</v>
      </c>
      <c r="AR9" s="26">
        <f t="array" ref="AR9">IF(ISBLANK(STO_Weit!$A$2),0,IF(ISBLANK(A9),0,IF((OR(EXACT(A9,STO_Weit!$C$2:$C$133))),VLOOKUP(A9,STO_Weit!$C$2:$I$133,4,FALSE))))</f>
        <v>1.75</v>
      </c>
      <c r="AS9" s="29">
        <f t="shared" si="22"/>
        <v>10</v>
      </c>
      <c r="AT9" s="30">
        <f>VLOOKUP(AS9,[1]Punktezuordnung!$A$2:$B$52,2,FALSE())</f>
        <v>41</v>
      </c>
      <c r="AU9" s="28">
        <f t="array" ref="AU9">IF(ISBLANK(STO_Schlagwurf!$A$2),0,IF(ISBLANK(A9),0,IF((OR(EXACT(A9,STO_Schlagwurf!$C$2:$C$133))),VLOOKUP(A9,STO_Schlagwurf!$C$2:$I$133,4,FALSE))))</f>
        <v>26</v>
      </c>
      <c r="AV9" s="29">
        <f t="shared" si="23"/>
        <v>11</v>
      </c>
      <c r="AW9" s="30">
        <f>VLOOKUP(AV9,[1]Punktezuordnung!$A$2:$B$52,2,FALSE())</f>
        <v>40</v>
      </c>
      <c r="AX9" s="26">
        <f t="array" ref="AX9">IF(ISBLANK(ANG_Hindernissprint!$A$2),100,IF(ISBLANK(A9),100,IF((OR(EXACT(A9,ANG_Hindernissprint!$C$2:$C$143))),VLOOKUP(A9,ANG_Hindernissprint!$C$2:$I$143,4,FALSE))))</f>
        <v>16.62</v>
      </c>
      <c r="AY9" s="33">
        <f t="shared" si="24"/>
        <v>13</v>
      </c>
      <c r="AZ9" s="30">
        <f>VLOOKUP(AY9,[1]Punktezuordnung!$A$2:$B$52,2,FALSE())</f>
        <v>38</v>
      </c>
      <c r="BA9" s="54">
        <f t="array" ref="BA9">IF(ISBLANK(ANG_Hoch!$A$2),0,IF(ISBLANK(A9),0,IF((OR(EXACT(A9,ANG_Hoch!$C$2:$C$143))),VLOOKUP(A9,ANG_Hoch!$C$2:$I$143,4,FALSE))))</f>
        <v>0.45</v>
      </c>
      <c r="BB9" s="29">
        <f t="shared" si="25"/>
        <v>12</v>
      </c>
      <c r="BC9" s="39">
        <f>VLOOKUP(BB9,[1]Punktezuordnung!$A$2:$B$52,2,FALSE())</f>
        <v>39</v>
      </c>
    </row>
    <row r="10" spans="1:55" x14ac:dyDescent="0.3">
      <c r="A10" s="24" t="s">
        <v>146</v>
      </c>
      <c r="B10" s="24" t="s">
        <v>24</v>
      </c>
      <c r="C10" s="24">
        <v>2018</v>
      </c>
      <c r="D10" s="24" t="s">
        <v>36</v>
      </c>
      <c r="E10" s="29">
        <f t="shared" si="0"/>
        <v>7</v>
      </c>
      <c r="F10" s="40">
        <f>SUM(LARGE(H10:S10,{1;2;3;4;5;6;7;8;9}))</f>
        <v>389</v>
      </c>
      <c r="G10" s="34">
        <f t="shared" si="1"/>
        <v>10</v>
      </c>
      <c r="H10" s="35">
        <f t="shared" si="2"/>
        <v>46</v>
      </c>
      <c r="I10" s="30">
        <f t="shared" si="3"/>
        <v>39</v>
      </c>
      <c r="J10" s="35">
        <f t="shared" si="4"/>
        <v>49</v>
      </c>
      <c r="K10" s="30">
        <f t="shared" si="5"/>
        <v>41</v>
      </c>
      <c r="L10" s="31">
        <f t="shared" si="6"/>
        <v>43</v>
      </c>
      <c r="M10" s="32">
        <f t="shared" si="7"/>
        <v>43</v>
      </c>
      <c r="N10" s="36">
        <f t="shared" si="8"/>
        <v>0</v>
      </c>
      <c r="O10" s="51">
        <f t="shared" si="9"/>
        <v>0</v>
      </c>
      <c r="P10" s="35">
        <f t="shared" si="10"/>
        <v>41</v>
      </c>
      <c r="Q10" s="30">
        <f t="shared" si="11"/>
        <v>38</v>
      </c>
      <c r="R10" s="35">
        <f t="shared" si="12"/>
        <v>45</v>
      </c>
      <c r="S10" s="30">
        <f t="shared" si="13"/>
        <v>42</v>
      </c>
      <c r="T10" s="25">
        <f t="array" ref="T10">IF(ISBLANK(ALS_Sprint!$A$2),100,IF(ISBLANK(A10),100,IF((OR(EXACT(A10,ALS_Sprint!$C$2:$C$200))),VLOOKUP(A10,ALS_Sprint!$C$2:$I$200,4,FALSE))))</f>
        <v>16.899999999999999</v>
      </c>
      <c r="U10" s="29">
        <f t="shared" si="14"/>
        <v>5</v>
      </c>
      <c r="V10" s="40">
        <f>VLOOKUP(U10,[1]Punktezuordnung!$A$2:$B$52,2,FALSE())</f>
        <v>46</v>
      </c>
      <c r="W10" s="55">
        <f t="array" ref="W10">IF(ISBLANK(ALS_Wurf!$A$2),0,IF(ISBLANK(A10),0,IF((OR(EXACT(A10,ALS_Wurf!$C$2:$C$96))),VLOOKUP(A10,ALS_Wurf!$C$2:$I$96,4,FALSE))))</f>
        <v>17</v>
      </c>
      <c r="X10" s="29">
        <f t="shared" si="15"/>
        <v>12</v>
      </c>
      <c r="Y10" s="40">
        <f>VLOOKUP(X10,[1]Punktezuordnung!$A$2:$B$52,2,FALSE())</f>
        <v>39</v>
      </c>
      <c r="Z10" s="28">
        <f t="array" ref="Z10">IF(ISBLANK(FRI_Sprint!$A$2),100,IF(ISBLANK(A10),100,IF((OR(EXACT(A10,FRI_Sprint!$C$2:$C$149))),VLOOKUP(A10,FRI_Sprint!$C$2:$I$149,4,FALSE))))</f>
        <v>13.9</v>
      </c>
      <c r="AA10" s="29">
        <f t="shared" si="16"/>
        <v>2</v>
      </c>
      <c r="AB10" s="40">
        <f>VLOOKUP(AA10,[1]Punktezuordnung!$A$2:$B$52,2,FALSE())</f>
        <v>49</v>
      </c>
      <c r="AC10" s="37">
        <f t="array" ref="AC10">IF(ISBLANK(FRI_Stoß!$A$2),0,IF(ISBLANK(A10),0,IF((OR(EXACT(A10,FRI_Stoß!$C$2:$C$147))),VLOOKUP(A10,FRI_Stoß!$C$2:$I$147,4,FALSE))))</f>
        <v>0.75</v>
      </c>
      <c r="AD10" s="29">
        <f t="shared" si="17"/>
        <v>10</v>
      </c>
      <c r="AE10" s="40">
        <f>VLOOKUP(AD10,[1]Punktezuordnung!$A$2:$B$52,2,FALSE())</f>
        <v>41</v>
      </c>
      <c r="AF10" s="59">
        <f t="array" ref="AF10">IF(ISBLANK(LAT_Zielweit!$A$2),0,IF(ISBLANK(A10),0,IF((OR(EXACT(A10,LAT_Zielweit!$C$2:$C$155))),VLOOKUP(A10,LAT_Zielweit!$C$2:$I$155,4,FALSE))))</f>
        <v>3</v>
      </c>
      <c r="AG10" s="29">
        <f t="shared" si="18"/>
        <v>8</v>
      </c>
      <c r="AH10" s="40">
        <f>VLOOKUP(AG10,[1]Punktezuordnung!$A$2:$B$52,2,FALSE())</f>
        <v>43</v>
      </c>
      <c r="AI10" s="38">
        <f t="array" ref="AI10">IF(ISBLANK(LAT_Dreh!$A$2),0,IF(ISBLANK(A10),0,IF((OR(EXACT(A10,LAT_Dreh!$C$2:$C$156))),VLOOKUP(A10,LAT_Dreh!$C$2:$I$156,4,FALSE))))</f>
        <v>16</v>
      </c>
      <c r="AJ10" s="29">
        <f t="shared" si="19"/>
        <v>8</v>
      </c>
      <c r="AK10" s="40">
        <f>VLOOKUP(AJ10,[1]Punktezuordnung!$A$2:$B$52,2,FALSE())</f>
        <v>43</v>
      </c>
      <c r="AL10" s="27" t="b">
        <f t="array" ref="AL10">IF(ISBLANK(NIA_Cross!$A$2),100,IF(ISBLANK(A10),100,IF((OR(EXACT(A10,NIA_Cross!$C$2:$C$154))),VLOOKUP(A10,NIA_Cross!$C$2:$I$154,4,FALSE))))</f>
        <v>0</v>
      </c>
      <c r="AM10" s="29">
        <f t="shared" si="20"/>
        <v>51</v>
      </c>
      <c r="AN10" s="30">
        <f>VLOOKUP(AM10,[1]Punktezuordnung!$A$2:$B$52,2,FALSE())</f>
        <v>0</v>
      </c>
      <c r="AO10" s="52" t="b">
        <f t="array" ref="AO10">IF(ISBLANK(NIA_Weit!$A$2),0,IF(ISBLANK(A10),0,IF((OR(EXACT(A10,NIA_Weit!$C$2:$C$153))),VLOOKUP(A10,NIA_Weit!$C$2:$I$153,4,FALSE))))</f>
        <v>0</v>
      </c>
      <c r="AP10" s="29">
        <f t="shared" si="21"/>
        <v>51</v>
      </c>
      <c r="AQ10" s="40">
        <f>VLOOKUP(AP10,[1]Punktezuordnung!$A$2:$B$52,2,FALSE())</f>
        <v>0</v>
      </c>
      <c r="AR10" s="26">
        <f t="array" ref="AR10">IF(ISBLANK(STO_Weit!$A$2),0,IF(ISBLANK(A10),0,IF((OR(EXACT(A10,STO_Weit!$C$2:$C$133))),VLOOKUP(A10,STO_Weit!$C$2:$I$133,4,FALSE))))</f>
        <v>1.75</v>
      </c>
      <c r="AS10" s="29">
        <f t="shared" si="22"/>
        <v>10</v>
      </c>
      <c r="AT10" s="30">
        <f>VLOOKUP(AS10,[1]Punktezuordnung!$A$2:$B$52,2,FALSE())</f>
        <v>41</v>
      </c>
      <c r="AU10" s="28">
        <f t="array" ref="AU10">IF(ISBLANK(STO_Schlagwurf!$A$2),0,IF(ISBLANK(A10),0,IF((OR(EXACT(A10,STO_Schlagwurf!$C$2:$C$133))),VLOOKUP(A10,STO_Schlagwurf!$C$2:$I$133,4,FALSE))))</f>
        <v>21</v>
      </c>
      <c r="AV10" s="29">
        <f t="shared" si="23"/>
        <v>13</v>
      </c>
      <c r="AW10" s="30">
        <f>VLOOKUP(AV10,[1]Punktezuordnung!$A$2:$B$52,2,FALSE())</f>
        <v>38</v>
      </c>
      <c r="AX10" s="26">
        <f t="array" ref="AX10">IF(ISBLANK(ANG_Hindernissprint!$A$2),100,IF(ISBLANK(A10),100,IF((OR(EXACT(A10,ANG_Hindernissprint!$C$2:$C$143))),VLOOKUP(A10,ANG_Hindernissprint!$C$2:$I$143,4,FALSE))))</f>
        <v>14.55</v>
      </c>
      <c r="AY10" s="33">
        <f t="shared" si="24"/>
        <v>6</v>
      </c>
      <c r="AZ10" s="30">
        <f>VLOOKUP(AY10,[1]Punktezuordnung!$A$2:$B$52,2,FALSE())</f>
        <v>45</v>
      </c>
      <c r="BA10" s="54">
        <f t="array" ref="BA10">IF(ISBLANK(ANG_Hoch!$A$2),0,IF(ISBLANK(A10),0,IF((OR(EXACT(A10,ANG_Hoch!$C$2:$C$143))),VLOOKUP(A10,ANG_Hoch!$C$2:$I$143,4,FALSE))))</f>
        <v>0.65</v>
      </c>
      <c r="BB10" s="29">
        <f t="shared" si="25"/>
        <v>9</v>
      </c>
      <c r="BC10" s="39">
        <f>VLOOKUP(BB10,[1]Punktezuordnung!$A$2:$B$52,2,FALSE())</f>
        <v>42</v>
      </c>
    </row>
    <row r="11" spans="1:55" x14ac:dyDescent="0.3">
      <c r="A11" s="24" t="s">
        <v>151</v>
      </c>
      <c r="B11" s="24" t="s">
        <v>24</v>
      </c>
      <c r="C11" s="24">
        <v>2018</v>
      </c>
      <c r="D11" s="24" t="s">
        <v>27</v>
      </c>
      <c r="E11" s="29">
        <f t="shared" si="0"/>
        <v>8</v>
      </c>
      <c r="F11" s="40">
        <f>SUM(LARGE(H11:S11,{1;2;3;4;5;6;7;8;9}))</f>
        <v>384</v>
      </c>
      <c r="G11" s="34">
        <f t="shared" si="1"/>
        <v>12</v>
      </c>
      <c r="H11" s="35">
        <f t="shared" si="2"/>
        <v>40</v>
      </c>
      <c r="I11" s="30">
        <f t="shared" si="3"/>
        <v>43</v>
      </c>
      <c r="J11" s="35">
        <f t="shared" si="4"/>
        <v>42</v>
      </c>
      <c r="K11" s="30">
        <f t="shared" si="5"/>
        <v>47</v>
      </c>
      <c r="L11" s="31">
        <f t="shared" si="6"/>
        <v>43</v>
      </c>
      <c r="M11" s="32">
        <f t="shared" si="7"/>
        <v>43</v>
      </c>
      <c r="N11" s="36">
        <f t="shared" si="8"/>
        <v>44</v>
      </c>
      <c r="O11" s="51">
        <f t="shared" si="9"/>
        <v>40</v>
      </c>
      <c r="P11" s="35">
        <f t="shared" si="10"/>
        <v>41</v>
      </c>
      <c r="Q11" s="30">
        <f t="shared" si="11"/>
        <v>39</v>
      </c>
      <c r="R11" s="35">
        <f t="shared" si="12"/>
        <v>40</v>
      </c>
      <c r="S11" s="30">
        <f t="shared" si="13"/>
        <v>41</v>
      </c>
      <c r="T11" s="25">
        <f t="array" ref="T11">IF(ISBLANK(ALS_Sprint!$A$2),100,IF(ISBLANK(A11),100,IF((OR(EXACT(A11,ALS_Sprint!$C$2:$C$200))),VLOOKUP(A11,ALS_Sprint!$C$2:$I$200,4,FALSE))))</f>
        <v>17.920000000000002</v>
      </c>
      <c r="U11" s="29">
        <f t="shared" si="14"/>
        <v>11</v>
      </c>
      <c r="V11" s="40">
        <f>VLOOKUP(U11,[1]Punktezuordnung!$A$2:$B$52,2,FALSE())</f>
        <v>40</v>
      </c>
      <c r="W11" s="55">
        <f t="array" ref="W11">IF(ISBLANK(ALS_Wurf!$A$2),0,IF(ISBLANK(A11),0,IF((OR(EXACT(A11,ALS_Wurf!$C$2:$C$96))),VLOOKUP(A11,ALS_Wurf!$C$2:$I$96,4,FALSE))))</f>
        <v>21</v>
      </c>
      <c r="X11" s="29">
        <f t="shared" si="15"/>
        <v>8</v>
      </c>
      <c r="Y11" s="40">
        <f>VLOOKUP(X11,[1]Punktezuordnung!$A$2:$B$52,2,FALSE())</f>
        <v>43</v>
      </c>
      <c r="Z11" s="28">
        <f t="array" ref="Z11">IF(ISBLANK(FRI_Sprint!$A$2),100,IF(ISBLANK(A11),100,IF((OR(EXACT(A11,FRI_Sprint!$C$2:$C$149))),VLOOKUP(A11,FRI_Sprint!$C$2:$I$149,4,FALSE))))</f>
        <v>15</v>
      </c>
      <c r="AA11" s="29">
        <f t="shared" si="16"/>
        <v>9</v>
      </c>
      <c r="AB11" s="40">
        <f>VLOOKUP(AA11,[1]Punktezuordnung!$A$2:$B$52,2,FALSE())</f>
        <v>42</v>
      </c>
      <c r="AC11" s="37">
        <f t="array" ref="AC11">IF(ISBLANK(FRI_Stoß!$A$2),0,IF(ISBLANK(A11),0,IF((OR(EXACT(A11,FRI_Stoß!$C$2:$C$147))),VLOOKUP(A11,FRI_Stoß!$C$2:$I$147,4,FALSE))))</f>
        <v>1.5</v>
      </c>
      <c r="AD11" s="29">
        <f t="shared" si="17"/>
        <v>4</v>
      </c>
      <c r="AE11" s="40">
        <f>VLOOKUP(AD11,[1]Punktezuordnung!$A$2:$B$52,2,FALSE())</f>
        <v>47</v>
      </c>
      <c r="AF11" s="59">
        <f t="array" ref="AF11">IF(ISBLANK(LAT_Zielweit!$A$2),0,IF(ISBLANK(A11),0,IF((OR(EXACT(A11,LAT_Zielweit!$C$2:$C$155))),VLOOKUP(A11,LAT_Zielweit!$C$2:$I$155,4,FALSE))))</f>
        <v>3</v>
      </c>
      <c r="AG11" s="29">
        <f t="shared" si="18"/>
        <v>8</v>
      </c>
      <c r="AH11" s="40">
        <f>VLOOKUP(AG11,[1]Punktezuordnung!$A$2:$B$52,2,FALSE())</f>
        <v>43</v>
      </c>
      <c r="AI11" s="38">
        <f t="array" ref="AI11">IF(ISBLANK(LAT_Dreh!$A$2),0,IF(ISBLANK(A11),0,IF((OR(EXACT(A11,LAT_Dreh!$C$2:$C$156))),VLOOKUP(A11,LAT_Dreh!$C$2:$I$156,4,FALSE))))</f>
        <v>16</v>
      </c>
      <c r="AJ11" s="29">
        <f t="shared" si="19"/>
        <v>8</v>
      </c>
      <c r="AK11" s="40">
        <f>VLOOKUP(AJ11,[1]Punktezuordnung!$A$2:$B$52,2,FALSE())</f>
        <v>43</v>
      </c>
      <c r="AL11" s="27">
        <f t="array" ref="AL11">IF(ISBLANK(NIA_Cross!$A$2),100,IF(ISBLANK(A11),100,IF((OR(EXACT(A11,NIA_Cross!$C$2:$C$154))),VLOOKUP(A11,NIA_Cross!$C$2:$I$154,4,FALSE))))</f>
        <v>151.19999999999999</v>
      </c>
      <c r="AM11" s="29">
        <f t="shared" si="20"/>
        <v>7</v>
      </c>
      <c r="AN11" s="30">
        <f>VLOOKUP(AM11,[1]Punktezuordnung!$A$2:$B$52,2,FALSE())</f>
        <v>44</v>
      </c>
      <c r="AO11" s="52">
        <f t="array" ref="AO11">IF(ISBLANK(NIA_Weit!$A$2),0,IF(ISBLANK(A11),0,IF((OR(EXACT(A11,NIA_Weit!$C$2:$C$153))),VLOOKUP(A11,NIA_Weit!$C$2:$I$153,4,FALSE))))</f>
        <v>23</v>
      </c>
      <c r="AP11" s="29">
        <f t="shared" si="21"/>
        <v>11</v>
      </c>
      <c r="AQ11" s="40">
        <f>VLOOKUP(AP11,[1]Punktezuordnung!$A$2:$B$52,2,FALSE())</f>
        <v>40</v>
      </c>
      <c r="AR11" s="26">
        <f t="array" ref="AR11">IF(ISBLANK(STO_Weit!$A$2),0,IF(ISBLANK(A11),0,IF((OR(EXACT(A11,STO_Weit!$C$2:$C$133))),VLOOKUP(A11,STO_Weit!$C$2:$I$133,4,FALSE))))</f>
        <v>1.75</v>
      </c>
      <c r="AS11" s="29">
        <f t="shared" si="22"/>
        <v>10</v>
      </c>
      <c r="AT11" s="30">
        <f>VLOOKUP(AS11,[1]Punktezuordnung!$A$2:$B$52,2,FALSE())</f>
        <v>41</v>
      </c>
      <c r="AU11" s="28">
        <f t="array" ref="AU11">IF(ISBLANK(STO_Schlagwurf!$A$2),0,IF(ISBLANK(A11),0,IF((OR(EXACT(A11,STO_Schlagwurf!$C$2:$C$133))),VLOOKUP(A11,STO_Schlagwurf!$C$2:$I$133,4,FALSE))))</f>
        <v>25</v>
      </c>
      <c r="AV11" s="29">
        <f t="shared" si="23"/>
        <v>12</v>
      </c>
      <c r="AW11" s="30">
        <f>VLOOKUP(AV11,[1]Punktezuordnung!$A$2:$B$52,2,FALSE())</f>
        <v>39</v>
      </c>
      <c r="AX11" s="26">
        <f t="array" ref="AX11">IF(ISBLANK(ANG_Hindernissprint!$A$2),100,IF(ISBLANK(A11),100,IF((OR(EXACT(A11,ANG_Hindernissprint!$C$2:$C$143))),VLOOKUP(A11,ANG_Hindernissprint!$C$2:$I$143,4,FALSE))))</f>
        <v>16.52</v>
      </c>
      <c r="AY11" s="33">
        <f t="shared" si="24"/>
        <v>11</v>
      </c>
      <c r="AZ11" s="30">
        <f>VLOOKUP(AY11,[1]Punktezuordnung!$A$2:$B$52,2,FALSE())</f>
        <v>40</v>
      </c>
      <c r="BA11" s="54">
        <f t="array" ref="BA11">IF(ISBLANK(ANG_Hoch!$A$2),0,IF(ISBLANK(A11),0,IF((OR(EXACT(A11,ANG_Hoch!$C$2:$C$143))),VLOOKUP(A11,ANG_Hoch!$C$2:$I$143,4,FALSE))))</f>
        <v>0.55000000000000004</v>
      </c>
      <c r="BB11" s="29">
        <f t="shared" si="25"/>
        <v>10</v>
      </c>
      <c r="BC11" s="39">
        <f>VLOOKUP(BB11,[1]Punktezuordnung!$A$2:$B$52,2,FALSE())</f>
        <v>41</v>
      </c>
    </row>
    <row r="12" spans="1:55" x14ac:dyDescent="0.3">
      <c r="A12" s="24" t="s">
        <v>154</v>
      </c>
      <c r="B12" s="24" t="s">
        <v>24</v>
      </c>
      <c r="C12" s="24">
        <v>2018</v>
      </c>
      <c r="D12" s="24" t="s">
        <v>36</v>
      </c>
      <c r="E12" s="29">
        <f t="shared" si="0"/>
        <v>9</v>
      </c>
      <c r="F12" s="40">
        <f>SUM(LARGE(H12:S12,{1;2;3;4;5;6;7;8;9}))</f>
        <v>361</v>
      </c>
      <c r="G12" s="34">
        <f t="shared" si="1"/>
        <v>10</v>
      </c>
      <c r="H12" s="35">
        <f t="shared" si="2"/>
        <v>37</v>
      </c>
      <c r="I12" s="30">
        <f t="shared" si="3"/>
        <v>39</v>
      </c>
      <c r="J12" s="35">
        <f t="shared" si="4"/>
        <v>41</v>
      </c>
      <c r="K12" s="30">
        <f t="shared" si="5"/>
        <v>41</v>
      </c>
      <c r="L12" s="31">
        <f t="shared" si="6"/>
        <v>45</v>
      </c>
      <c r="M12" s="32">
        <f t="shared" si="7"/>
        <v>45</v>
      </c>
      <c r="N12" s="36">
        <f t="shared" si="8"/>
        <v>38</v>
      </c>
      <c r="O12" s="51">
        <f t="shared" si="9"/>
        <v>38</v>
      </c>
      <c r="P12" s="35">
        <f t="shared" si="10"/>
        <v>37</v>
      </c>
      <c r="Q12" s="30">
        <f t="shared" si="11"/>
        <v>37</v>
      </c>
      <c r="R12" s="35">
        <f t="shared" si="12"/>
        <v>0</v>
      </c>
      <c r="S12" s="30">
        <f t="shared" si="13"/>
        <v>0</v>
      </c>
      <c r="T12" s="25">
        <f t="array" ref="T12">IF(ISBLANK(ALS_Sprint!$A$2),100,IF(ISBLANK(A12),100,IF((OR(EXACT(A12,ALS_Sprint!$C$2:$C$200))),VLOOKUP(A12,ALS_Sprint!$C$2:$I$200,4,FALSE))))</f>
        <v>18.46</v>
      </c>
      <c r="U12" s="29">
        <f t="shared" si="14"/>
        <v>14</v>
      </c>
      <c r="V12" s="40">
        <f>VLOOKUP(U12,[1]Punktezuordnung!$A$2:$B$52,2,FALSE())</f>
        <v>37</v>
      </c>
      <c r="W12" s="55">
        <f t="array" ref="W12">IF(ISBLANK(ALS_Wurf!$A$2),0,IF(ISBLANK(A12),0,IF((OR(EXACT(A12,ALS_Wurf!$C$2:$C$96))),VLOOKUP(A12,ALS_Wurf!$C$2:$I$96,4,FALSE))))</f>
        <v>17</v>
      </c>
      <c r="X12" s="29">
        <f t="shared" si="15"/>
        <v>12</v>
      </c>
      <c r="Y12" s="40">
        <f>VLOOKUP(X12,[1]Punktezuordnung!$A$2:$B$52,2,FALSE())</f>
        <v>39</v>
      </c>
      <c r="Z12" s="28">
        <f t="array" ref="Z12">IF(ISBLANK(FRI_Sprint!$A$2),100,IF(ISBLANK(A12),100,IF((OR(EXACT(A12,FRI_Sprint!$C$2:$C$149))),VLOOKUP(A12,FRI_Sprint!$C$2:$I$149,4,FALSE))))</f>
        <v>15.4</v>
      </c>
      <c r="AA12" s="29">
        <f t="shared" si="16"/>
        <v>10</v>
      </c>
      <c r="AB12" s="40">
        <f>VLOOKUP(AA12,[1]Punktezuordnung!$A$2:$B$52,2,FALSE())</f>
        <v>41</v>
      </c>
      <c r="AC12" s="37">
        <f t="array" ref="AC12">IF(ISBLANK(FRI_Stoß!$A$2),0,IF(ISBLANK(A12),0,IF((OR(EXACT(A12,FRI_Stoß!$C$2:$C$147))),VLOOKUP(A12,FRI_Stoß!$C$2:$I$147,4,FALSE))))</f>
        <v>0.75</v>
      </c>
      <c r="AD12" s="29">
        <f t="shared" si="17"/>
        <v>10</v>
      </c>
      <c r="AE12" s="40">
        <f>VLOOKUP(AD12,[1]Punktezuordnung!$A$2:$B$52,2,FALSE())</f>
        <v>41</v>
      </c>
      <c r="AF12" s="59">
        <f t="array" ref="AF12">IF(ISBLANK(LAT_Zielweit!$A$2),0,IF(ISBLANK(A12),0,IF((OR(EXACT(A12,LAT_Zielweit!$C$2:$C$155))),VLOOKUP(A12,LAT_Zielweit!$C$2:$I$155,4,FALSE))))</f>
        <v>4</v>
      </c>
      <c r="AG12" s="29">
        <f t="shared" si="18"/>
        <v>6</v>
      </c>
      <c r="AH12" s="40">
        <f>VLOOKUP(AG12,[1]Punktezuordnung!$A$2:$B$52,2,FALSE())</f>
        <v>45</v>
      </c>
      <c r="AI12" s="38">
        <f t="array" ref="AI12">IF(ISBLANK(LAT_Dreh!$A$2),0,IF(ISBLANK(A12),0,IF((OR(EXACT(A12,LAT_Dreh!$C$2:$C$156))),VLOOKUP(A12,LAT_Dreh!$C$2:$I$156,4,FALSE))))</f>
        <v>18</v>
      </c>
      <c r="AJ12" s="29">
        <f t="shared" si="19"/>
        <v>6</v>
      </c>
      <c r="AK12" s="40">
        <f>VLOOKUP(AJ12,[1]Punktezuordnung!$A$2:$B$52,2,FALSE())</f>
        <v>45</v>
      </c>
      <c r="AL12" s="27">
        <f t="array" ref="AL12">IF(ISBLANK(NIA_Cross!$A$2),100,IF(ISBLANK(A12),100,IF((OR(EXACT(A12,NIA_Cross!$C$2:$C$154))),VLOOKUP(A12,NIA_Cross!$C$2:$I$154,4,FALSE))))</f>
        <v>165.6</v>
      </c>
      <c r="AM12" s="29">
        <f t="shared" si="20"/>
        <v>13</v>
      </c>
      <c r="AN12" s="30">
        <f>VLOOKUP(AM12,[1]Punktezuordnung!$A$2:$B$52,2,FALSE())</f>
        <v>38</v>
      </c>
      <c r="AO12" s="52">
        <f t="array" ref="AO12">IF(ISBLANK(NIA_Weit!$A$2),0,IF(ISBLANK(A12),0,IF((OR(EXACT(A12,NIA_Weit!$C$2:$C$153))),VLOOKUP(A12,NIA_Weit!$C$2:$I$153,4,FALSE))))</f>
        <v>11</v>
      </c>
      <c r="AP12" s="29">
        <f t="shared" si="21"/>
        <v>13</v>
      </c>
      <c r="AQ12" s="40">
        <f>VLOOKUP(AP12,[1]Punktezuordnung!$A$2:$B$52,2,FALSE())</f>
        <v>38</v>
      </c>
      <c r="AR12" s="26">
        <f t="array" ref="AR12">IF(ISBLANK(STO_Weit!$A$2),0,IF(ISBLANK(A12),0,IF((OR(EXACT(A12,STO_Weit!$C$2:$C$133))),VLOOKUP(A12,STO_Weit!$C$2:$I$133,4,FALSE))))</f>
        <v>0.1</v>
      </c>
      <c r="AS12" s="29">
        <f t="shared" si="22"/>
        <v>14</v>
      </c>
      <c r="AT12" s="30">
        <f>VLOOKUP(AS12,[1]Punktezuordnung!$A$2:$B$52,2,FALSE())</f>
        <v>37</v>
      </c>
      <c r="AU12" s="28">
        <f t="array" ref="AU12">IF(ISBLANK(STO_Schlagwurf!$A$2),0,IF(ISBLANK(A12),0,IF((OR(EXACT(A12,STO_Schlagwurf!$C$2:$C$133))),VLOOKUP(A12,STO_Schlagwurf!$C$2:$I$133,4,FALSE))))</f>
        <v>20</v>
      </c>
      <c r="AV12" s="29">
        <f t="shared" si="23"/>
        <v>14</v>
      </c>
      <c r="AW12" s="30">
        <f>VLOOKUP(AV12,[1]Punktezuordnung!$A$2:$B$52,2,FALSE())</f>
        <v>37</v>
      </c>
      <c r="AX12" s="26" t="b">
        <f t="array" ref="AX12">IF(ISBLANK(ANG_Hindernissprint!$A$2),100,IF(ISBLANK(A12),100,IF((OR(EXACT(A12,ANG_Hindernissprint!$C$2:$C$143))),VLOOKUP(A12,ANG_Hindernissprint!$C$2:$I$143,4,FALSE))))</f>
        <v>0</v>
      </c>
      <c r="AY12" s="33">
        <f t="shared" si="24"/>
        <v>51</v>
      </c>
      <c r="AZ12" s="30">
        <f>VLOOKUP(AY12,[1]Punktezuordnung!$A$2:$B$52,2,FALSE())</f>
        <v>0</v>
      </c>
      <c r="BA12" s="54" t="b">
        <f t="array" ref="BA12">IF(ISBLANK(ANG_Hoch!$A$2),0,IF(ISBLANK(A12),0,IF((OR(EXACT(A12,ANG_Hoch!$C$2:$C$143))),VLOOKUP(A12,ANG_Hoch!$C$2:$I$143,4,FALSE))))</f>
        <v>0</v>
      </c>
      <c r="BB12" s="29">
        <f t="shared" si="25"/>
        <v>51</v>
      </c>
      <c r="BC12" s="39">
        <f>VLOOKUP(BB12,[1]Punktezuordnung!$A$2:$B$52,2,FALSE())</f>
        <v>0</v>
      </c>
    </row>
    <row r="13" spans="1:55" x14ac:dyDescent="0.3">
      <c r="A13" s="24" t="s">
        <v>150</v>
      </c>
      <c r="B13" s="24" t="s">
        <v>24</v>
      </c>
      <c r="C13" s="24">
        <v>2018</v>
      </c>
      <c r="D13" s="24" t="s">
        <v>36</v>
      </c>
      <c r="E13" s="29">
        <f t="shared" si="0"/>
        <v>10</v>
      </c>
      <c r="F13" s="40">
        <f>SUM(LARGE(H13:S13,{1;2;3;4;5;6;7;8;9}))</f>
        <v>350</v>
      </c>
      <c r="G13" s="34">
        <f t="shared" si="1"/>
        <v>8</v>
      </c>
      <c r="H13" s="35">
        <f t="shared" si="2"/>
        <v>41</v>
      </c>
      <c r="I13" s="30">
        <f t="shared" si="3"/>
        <v>41</v>
      </c>
      <c r="J13" s="35">
        <f t="shared" si="4"/>
        <v>0</v>
      </c>
      <c r="K13" s="30">
        <f t="shared" si="5"/>
        <v>0</v>
      </c>
      <c r="L13" s="31">
        <f t="shared" si="6"/>
        <v>50</v>
      </c>
      <c r="M13" s="32">
        <f t="shared" si="7"/>
        <v>43</v>
      </c>
      <c r="N13" s="36">
        <f t="shared" si="8"/>
        <v>41</v>
      </c>
      <c r="O13" s="51">
        <f t="shared" si="9"/>
        <v>44</v>
      </c>
      <c r="P13" s="35">
        <f t="shared" si="10"/>
        <v>48</v>
      </c>
      <c r="Q13" s="30">
        <f t="shared" si="11"/>
        <v>42</v>
      </c>
      <c r="R13" s="35">
        <f t="shared" si="12"/>
        <v>0</v>
      </c>
      <c r="S13" s="30">
        <f t="shared" si="13"/>
        <v>0</v>
      </c>
      <c r="T13" s="25">
        <f t="array" ref="T13">IF(ISBLANK(ALS_Sprint!$A$2),100,IF(ISBLANK(A13),100,IF((OR(EXACT(A13,ALS_Sprint!$C$2:$C$200))),VLOOKUP(A13,ALS_Sprint!$C$2:$I$200,4,FALSE))))</f>
        <v>17.57</v>
      </c>
      <c r="U13" s="29">
        <f t="shared" si="14"/>
        <v>10</v>
      </c>
      <c r="V13" s="40">
        <f>VLOOKUP(U13,[1]Punktezuordnung!$A$2:$B$52,2,FALSE())</f>
        <v>41</v>
      </c>
      <c r="W13" s="55">
        <f t="array" ref="W13">IF(ISBLANK(ALS_Wurf!$A$2),0,IF(ISBLANK(A13),0,IF((OR(EXACT(A13,ALS_Wurf!$C$2:$C$96))),VLOOKUP(A13,ALS_Wurf!$C$2:$I$96,4,FALSE))))</f>
        <v>20</v>
      </c>
      <c r="X13" s="29">
        <f t="shared" si="15"/>
        <v>10</v>
      </c>
      <c r="Y13" s="40">
        <f>VLOOKUP(X13,[1]Punktezuordnung!$A$2:$B$52,2,FALSE())</f>
        <v>41</v>
      </c>
      <c r="Z13" s="28" t="b">
        <f t="array" ref="Z13">IF(ISBLANK(FRI_Sprint!$A$2),100,IF(ISBLANK(A13),100,IF((OR(EXACT(A13,FRI_Sprint!$C$2:$C$149))),VLOOKUP(A13,FRI_Sprint!$C$2:$I$149,4,FALSE))))</f>
        <v>0</v>
      </c>
      <c r="AA13" s="29">
        <f t="shared" si="16"/>
        <v>51</v>
      </c>
      <c r="AB13" s="40">
        <f>VLOOKUP(AA13,[1]Punktezuordnung!$A$2:$B$52,2,FALSE())</f>
        <v>0</v>
      </c>
      <c r="AC13" s="37" t="b">
        <f t="array" ref="AC13">IF(ISBLANK(FRI_Stoß!$A$2),0,IF(ISBLANK(A13),0,IF((OR(EXACT(A13,FRI_Stoß!$C$2:$C$147))),VLOOKUP(A13,FRI_Stoß!$C$2:$I$147,4,FALSE))))</f>
        <v>0</v>
      </c>
      <c r="AD13" s="29">
        <f t="shared" si="17"/>
        <v>51</v>
      </c>
      <c r="AE13" s="40">
        <f>VLOOKUP(AD13,[1]Punktezuordnung!$A$2:$B$52,2,FALSE())</f>
        <v>0</v>
      </c>
      <c r="AF13" s="59">
        <f t="array" ref="AF13">IF(ISBLANK(LAT_Zielweit!$A$2),0,IF(ISBLANK(A13),0,IF((OR(EXACT(A13,LAT_Zielweit!$C$2:$C$155))),VLOOKUP(A13,LAT_Zielweit!$C$2:$I$155,4,FALSE))))</f>
        <v>6</v>
      </c>
      <c r="AG13" s="29">
        <f t="shared" si="18"/>
        <v>1</v>
      </c>
      <c r="AH13" s="40">
        <f>VLOOKUP(AG13,[1]Punktezuordnung!$A$2:$B$52,2,FALSE())</f>
        <v>50</v>
      </c>
      <c r="AI13" s="38">
        <f t="array" ref="AI13">IF(ISBLANK(LAT_Dreh!$A$2),0,IF(ISBLANK(A13),0,IF((OR(EXACT(A13,LAT_Dreh!$C$2:$C$156))),VLOOKUP(A13,LAT_Dreh!$C$2:$I$156,4,FALSE))))</f>
        <v>16</v>
      </c>
      <c r="AJ13" s="29">
        <f t="shared" si="19"/>
        <v>8</v>
      </c>
      <c r="AK13" s="40">
        <f>VLOOKUP(AJ13,[1]Punktezuordnung!$A$2:$B$52,2,FALSE())</f>
        <v>43</v>
      </c>
      <c r="AL13" s="27">
        <f t="array" ref="AL13">IF(ISBLANK(NIA_Cross!$A$2),100,IF(ISBLANK(A13),100,IF((OR(EXACT(A13,NIA_Cross!$C$2:$C$154))),VLOOKUP(A13,NIA_Cross!$C$2:$I$154,4,FALSE))))</f>
        <v>158.4</v>
      </c>
      <c r="AM13" s="29">
        <f t="shared" si="20"/>
        <v>10</v>
      </c>
      <c r="AN13" s="30">
        <f>VLOOKUP(AM13,[1]Punktezuordnung!$A$2:$B$52,2,FALSE())</f>
        <v>41</v>
      </c>
      <c r="AO13" s="52">
        <f t="array" ref="AO13">IF(ISBLANK(NIA_Weit!$A$2),0,IF(ISBLANK(A13),0,IF((OR(EXACT(A13,NIA_Weit!$C$2:$C$153))),VLOOKUP(A13,NIA_Weit!$C$2:$I$153,4,FALSE))))</f>
        <v>31</v>
      </c>
      <c r="AP13" s="29">
        <f t="shared" si="21"/>
        <v>7</v>
      </c>
      <c r="AQ13" s="40">
        <f>VLOOKUP(AP13,[1]Punktezuordnung!$A$2:$B$52,2,FALSE())</f>
        <v>44</v>
      </c>
      <c r="AR13" s="26">
        <f t="array" ref="AR13">IF(ISBLANK(STO_Weit!$A$2),0,IF(ISBLANK(A13),0,IF((OR(EXACT(A13,STO_Weit!$C$2:$C$133))),VLOOKUP(A13,STO_Weit!$C$2:$I$133,4,FALSE))))</f>
        <v>2.25</v>
      </c>
      <c r="AS13" s="29">
        <f t="shared" si="22"/>
        <v>3</v>
      </c>
      <c r="AT13" s="30">
        <f>VLOOKUP(AS13,[1]Punktezuordnung!$A$2:$B$52,2,FALSE())</f>
        <v>48</v>
      </c>
      <c r="AU13" s="28">
        <f t="array" ref="AU13">IF(ISBLANK(STO_Schlagwurf!$A$2),0,IF(ISBLANK(A13),0,IF((OR(EXACT(A13,STO_Schlagwurf!$C$2:$C$133))),VLOOKUP(A13,STO_Schlagwurf!$C$2:$I$133,4,FALSE))))</f>
        <v>27</v>
      </c>
      <c r="AV13" s="29">
        <f t="shared" si="23"/>
        <v>9</v>
      </c>
      <c r="AW13" s="30">
        <f>VLOOKUP(AV13,[1]Punktezuordnung!$A$2:$B$52,2,FALSE())</f>
        <v>42</v>
      </c>
      <c r="AX13" s="26" t="b">
        <f t="array" ref="AX13">IF(ISBLANK(ANG_Hindernissprint!$A$2),100,IF(ISBLANK(A13),100,IF((OR(EXACT(A13,ANG_Hindernissprint!$C$2:$C$143))),VLOOKUP(A13,ANG_Hindernissprint!$C$2:$I$143,4,FALSE))))</f>
        <v>0</v>
      </c>
      <c r="AY13" s="33">
        <f t="shared" si="24"/>
        <v>51</v>
      </c>
      <c r="AZ13" s="30">
        <f>VLOOKUP(AY13,[1]Punktezuordnung!$A$2:$B$52,2,FALSE())</f>
        <v>0</v>
      </c>
      <c r="BA13" s="54" t="b">
        <f t="array" ref="BA13">IF(ISBLANK(ANG_Hoch!$A$2),0,IF(ISBLANK(A13),0,IF((OR(EXACT(A13,ANG_Hoch!$C$2:$C$143))),VLOOKUP(A13,ANG_Hoch!$C$2:$I$143,4,FALSE))))</f>
        <v>0</v>
      </c>
      <c r="BB13" s="29">
        <f t="shared" si="25"/>
        <v>51</v>
      </c>
      <c r="BC13" s="39">
        <f>VLOOKUP(BB13,[1]Punktezuordnung!$A$2:$B$52,2,FALSE())</f>
        <v>0</v>
      </c>
    </row>
    <row r="14" spans="1:55" x14ac:dyDescent="0.3">
      <c r="A14" s="24" t="s">
        <v>152</v>
      </c>
      <c r="B14" s="24" t="s">
        <v>24</v>
      </c>
      <c r="C14" s="24">
        <v>2018</v>
      </c>
      <c r="D14" s="24" t="s">
        <v>36</v>
      </c>
      <c r="E14" s="29">
        <f t="shared" si="0"/>
        <v>11</v>
      </c>
      <c r="F14" s="40">
        <f>SUM(LARGE(H14:S14,{1;2;3;4;5;6;7;8;9}))</f>
        <v>318</v>
      </c>
      <c r="G14" s="34">
        <f t="shared" si="1"/>
        <v>8</v>
      </c>
      <c r="H14" s="35">
        <f t="shared" si="2"/>
        <v>39</v>
      </c>
      <c r="I14" s="30">
        <f t="shared" si="3"/>
        <v>40</v>
      </c>
      <c r="J14" s="35">
        <f t="shared" si="4"/>
        <v>38</v>
      </c>
      <c r="K14" s="30">
        <f t="shared" si="5"/>
        <v>38</v>
      </c>
      <c r="L14" s="31">
        <f t="shared" si="6"/>
        <v>43</v>
      </c>
      <c r="M14" s="32">
        <f t="shared" si="7"/>
        <v>40</v>
      </c>
      <c r="N14" s="36">
        <f t="shared" si="8"/>
        <v>0</v>
      </c>
      <c r="O14" s="51">
        <f t="shared" si="9"/>
        <v>0</v>
      </c>
      <c r="P14" s="35">
        <f t="shared" si="10"/>
        <v>38</v>
      </c>
      <c r="Q14" s="30">
        <f t="shared" si="11"/>
        <v>42</v>
      </c>
      <c r="R14" s="35">
        <f t="shared" si="12"/>
        <v>0</v>
      </c>
      <c r="S14" s="30">
        <f t="shared" si="13"/>
        <v>0</v>
      </c>
      <c r="T14" s="25">
        <f t="array" ref="T14">IF(ISBLANK(ALS_Sprint!$A$2),100,IF(ISBLANK(A14),100,IF((OR(EXACT(A14,ALS_Sprint!$C$2:$C$200))),VLOOKUP(A14,ALS_Sprint!$C$2:$I$200,4,FALSE))))</f>
        <v>18.04</v>
      </c>
      <c r="U14" s="29">
        <f t="shared" si="14"/>
        <v>12</v>
      </c>
      <c r="V14" s="40">
        <f>VLOOKUP(U14,[1]Punktezuordnung!$A$2:$B$52,2,FALSE())</f>
        <v>39</v>
      </c>
      <c r="W14" s="55">
        <f t="array" ref="W14">IF(ISBLANK(ALS_Wurf!$A$2),0,IF(ISBLANK(A14),0,IF((OR(EXACT(A14,ALS_Wurf!$C$2:$C$96))),VLOOKUP(A14,ALS_Wurf!$C$2:$I$96,4,FALSE))))</f>
        <v>19</v>
      </c>
      <c r="X14" s="29">
        <f t="shared" si="15"/>
        <v>11</v>
      </c>
      <c r="Y14" s="40">
        <f>VLOOKUP(X14,[1]Punktezuordnung!$A$2:$B$52,2,FALSE())</f>
        <v>40</v>
      </c>
      <c r="Z14" s="28">
        <f t="array" ref="Z14">IF(ISBLANK(FRI_Sprint!$A$2),100,IF(ISBLANK(A14),100,IF((OR(EXACT(A14,FRI_Sprint!$C$2:$C$149))),VLOOKUP(A14,FRI_Sprint!$C$2:$I$149,4,FALSE))))</f>
        <v>16.100000000000001</v>
      </c>
      <c r="AA14" s="29">
        <f t="shared" si="16"/>
        <v>13</v>
      </c>
      <c r="AB14" s="40">
        <f>VLOOKUP(AA14,[1]Punktezuordnung!$A$2:$B$52,2,FALSE())</f>
        <v>38</v>
      </c>
      <c r="AC14" s="37">
        <f t="array" ref="AC14">IF(ISBLANK(FRI_Stoß!$A$2),0,IF(ISBLANK(A14),0,IF((OR(EXACT(A14,FRI_Stoß!$C$2:$C$147))),VLOOKUP(A14,FRI_Stoß!$C$2:$I$147,4,FALSE))))</f>
        <v>0.1</v>
      </c>
      <c r="AD14" s="29">
        <f t="shared" si="17"/>
        <v>13</v>
      </c>
      <c r="AE14" s="40">
        <f>VLOOKUP(AD14,[1]Punktezuordnung!$A$2:$B$52,2,FALSE())</f>
        <v>38</v>
      </c>
      <c r="AF14" s="59">
        <f t="array" ref="AF14">IF(ISBLANK(LAT_Zielweit!$A$2),0,IF(ISBLANK(A14),0,IF((OR(EXACT(A14,LAT_Zielweit!$C$2:$C$155))),VLOOKUP(A14,LAT_Zielweit!$C$2:$I$155,4,FALSE))))</f>
        <v>3</v>
      </c>
      <c r="AG14" s="29">
        <f t="shared" si="18"/>
        <v>8</v>
      </c>
      <c r="AH14" s="40">
        <f>VLOOKUP(AG14,[1]Punktezuordnung!$A$2:$B$52,2,FALSE())</f>
        <v>43</v>
      </c>
      <c r="AI14" s="38">
        <f t="array" ref="AI14">IF(ISBLANK(LAT_Dreh!$A$2),0,IF(ISBLANK(A14),0,IF((OR(EXACT(A14,LAT_Dreh!$C$2:$C$156))),VLOOKUP(A14,LAT_Dreh!$C$2:$I$156,4,FALSE))))</f>
        <v>15</v>
      </c>
      <c r="AJ14" s="29">
        <f t="shared" si="19"/>
        <v>11</v>
      </c>
      <c r="AK14" s="40">
        <f>VLOOKUP(AJ14,[1]Punktezuordnung!$A$2:$B$52,2,FALSE())</f>
        <v>40</v>
      </c>
      <c r="AL14" s="27" t="b">
        <f t="array" ref="AL14">IF(ISBLANK(NIA_Cross!$A$2),100,IF(ISBLANK(A14),100,IF((OR(EXACT(A14,NIA_Cross!$C$2:$C$154))),VLOOKUP(A14,NIA_Cross!$C$2:$I$154,4,FALSE))))</f>
        <v>0</v>
      </c>
      <c r="AM14" s="29">
        <f t="shared" si="20"/>
        <v>51</v>
      </c>
      <c r="AN14" s="30">
        <f>VLOOKUP(AM14,[1]Punktezuordnung!$A$2:$B$52,2,FALSE())</f>
        <v>0</v>
      </c>
      <c r="AO14" s="52" t="b">
        <f t="array" ref="AO14">IF(ISBLANK(NIA_Weit!$A$2),0,IF(ISBLANK(A14),0,IF((OR(EXACT(A14,NIA_Weit!$C$2:$C$153))),VLOOKUP(A14,NIA_Weit!$C$2:$I$153,4,FALSE))))</f>
        <v>0</v>
      </c>
      <c r="AP14" s="29">
        <f t="shared" si="21"/>
        <v>51</v>
      </c>
      <c r="AQ14" s="40">
        <f>VLOOKUP(AP14,[1]Punktezuordnung!$A$2:$B$52,2,FALSE())</f>
        <v>0</v>
      </c>
      <c r="AR14" s="26">
        <f t="array" ref="AR14">IF(ISBLANK(STO_Weit!$A$2),0,IF(ISBLANK(A14),0,IF((OR(EXACT(A14,STO_Weit!$C$2:$C$133))),VLOOKUP(A14,STO_Weit!$C$2:$I$133,4,FALSE))))</f>
        <v>1.5</v>
      </c>
      <c r="AS14" s="29">
        <f t="shared" si="22"/>
        <v>13</v>
      </c>
      <c r="AT14" s="30">
        <f>VLOOKUP(AS14,[1]Punktezuordnung!$A$2:$B$52,2,FALSE())</f>
        <v>38</v>
      </c>
      <c r="AU14" s="28">
        <f t="array" ref="AU14">IF(ISBLANK(STO_Schlagwurf!$A$2),0,IF(ISBLANK(A14),0,IF((OR(EXACT(A14,STO_Schlagwurf!$C$2:$C$133))),VLOOKUP(A14,STO_Schlagwurf!$C$2:$I$133,4,FALSE))))</f>
        <v>27</v>
      </c>
      <c r="AV14" s="29">
        <f t="shared" si="23"/>
        <v>9</v>
      </c>
      <c r="AW14" s="30">
        <f>VLOOKUP(AV14,[1]Punktezuordnung!$A$2:$B$52,2,FALSE())</f>
        <v>42</v>
      </c>
      <c r="AX14" s="26" t="b">
        <f t="array" ref="AX14">IF(ISBLANK(ANG_Hindernissprint!$A$2),100,IF(ISBLANK(A14),100,IF((OR(EXACT(A14,ANG_Hindernissprint!$C$2:$C$143))),VLOOKUP(A14,ANG_Hindernissprint!$C$2:$I$143,4,FALSE))))</f>
        <v>0</v>
      </c>
      <c r="AY14" s="33">
        <f t="shared" si="24"/>
        <v>51</v>
      </c>
      <c r="AZ14" s="30">
        <f>VLOOKUP(AY14,[1]Punktezuordnung!$A$2:$B$52,2,FALSE())</f>
        <v>0</v>
      </c>
      <c r="BA14" s="54" t="b">
        <f t="array" ref="BA14">IF(ISBLANK(ANG_Hoch!$A$2),0,IF(ISBLANK(A14),0,IF((OR(EXACT(A14,ANG_Hoch!$C$2:$C$143))),VLOOKUP(A14,ANG_Hoch!$C$2:$I$143,4,FALSE))))</f>
        <v>0</v>
      </c>
      <c r="BB14" s="29">
        <f t="shared" si="25"/>
        <v>51</v>
      </c>
      <c r="BC14" s="39">
        <f>VLOOKUP(BB14,[1]Punktezuordnung!$A$2:$B$52,2,FALSE())</f>
        <v>0</v>
      </c>
    </row>
    <row r="15" spans="1:55" x14ac:dyDescent="0.3">
      <c r="A15" s="24" t="s">
        <v>262</v>
      </c>
      <c r="B15" s="24" t="s">
        <v>24</v>
      </c>
      <c r="C15" s="24">
        <v>2018</v>
      </c>
      <c r="D15" s="24" t="s">
        <v>260</v>
      </c>
      <c r="E15" s="29">
        <f t="shared" si="0"/>
        <v>12</v>
      </c>
      <c r="F15" s="40">
        <f>SUM(LARGE(H15:S15,{1;2;3;4;5;6;7;8;9}))</f>
        <v>283</v>
      </c>
      <c r="G15" s="34">
        <f t="shared" si="1"/>
        <v>6</v>
      </c>
      <c r="H15" s="35">
        <f t="shared" si="2"/>
        <v>0</v>
      </c>
      <c r="I15" s="30">
        <f t="shared" si="3"/>
        <v>0</v>
      </c>
      <c r="J15" s="35">
        <f t="shared" si="4"/>
        <v>0</v>
      </c>
      <c r="K15" s="30">
        <f t="shared" si="5"/>
        <v>0</v>
      </c>
      <c r="L15" s="31">
        <f t="shared" si="6"/>
        <v>0</v>
      </c>
      <c r="M15" s="32">
        <f t="shared" si="7"/>
        <v>0</v>
      </c>
      <c r="N15" s="36">
        <f t="shared" si="8"/>
        <v>49</v>
      </c>
      <c r="O15" s="51">
        <f t="shared" si="9"/>
        <v>50</v>
      </c>
      <c r="P15" s="35">
        <f t="shared" si="10"/>
        <v>45</v>
      </c>
      <c r="Q15" s="30">
        <f t="shared" si="11"/>
        <v>44</v>
      </c>
      <c r="R15" s="35">
        <f t="shared" si="12"/>
        <v>47</v>
      </c>
      <c r="S15" s="30">
        <f t="shared" si="13"/>
        <v>48</v>
      </c>
      <c r="T15" s="25" t="b">
        <f t="array" ref="T15">IF(ISBLANK(ALS_Sprint!$A$2),100,IF(ISBLANK(A15),100,IF((OR(EXACT(A15,ALS_Sprint!$C$2:$C$200))),VLOOKUP(A15,ALS_Sprint!$C$2:$I$200,4,FALSE))))</f>
        <v>0</v>
      </c>
      <c r="U15" s="29">
        <f t="shared" si="14"/>
        <v>51</v>
      </c>
      <c r="V15" s="40">
        <f>VLOOKUP(U15,[1]Punktezuordnung!$A$2:$B$52,2,FALSE())</f>
        <v>0</v>
      </c>
      <c r="W15" s="55" t="b">
        <f t="array" ref="W15">IF(ISBLANK(ALS_Wurf!$A$2),0,IF(ISBLANK(A15),0,IF((OR(EXACT(A15,ALS_Wurf!$C$2:$C$96))),VLOOKUP(A15,ALS_Wurf!$C$2:$I$96,4,FALSE))))</f>
        <v>0</v>
      </c>
      <c r="X15" s="29">
        <f t="shared" si="15"/>
        <v>51</v>
      </c>
      <c r="Y15" s="40">
        <f>VLOOKUP(X15,[1]Punktezuordnung!$A$2:$B$52,2,FALSE())</f>
        <v>0</v>
      </c>
      <c r="Z15" s="28" t="b">
        <f t="array" ref="Z15">IF(ISBLANK(FRI_Sprint!$A$2),100,IF(ISBLANK(A15),100,IF((OR(EXACT(A15,FRI_Sprint!$C$2:$C$149))),VLOOKUP(A15,FRI_Sprint!$C$2:$I$149,4,FALSE))))</f>
        <v>0</v>
      </c>
      <c r="AA15" s="29">
        <f t="shared" si="16"/>
        <v>51</v>
      </c>
      <c r="AB15" s="40">
        <f>VLOOKUP(AA15,[1]Punktezuordnung!$A$2:$B$52,2,FALSE())</f>
        <v>0</v>
      </c>
      <c r="AC15" s="37" t="b">
        <f t="array" ref="AC15">IF(ISBLANK(FRI_Stoß!$A$2),0,IF(ISBLANK(A15),0,IF((OR(EXACT(A15,FRI_Stoß!$C$2:$C$147))),VLOOKUP(A15,FRI_Stoß!$C$2:$I$147,4,FALSE))))</f>
        <v>0</v>
      </c>
      <c r="AD15" s="29">
        <f t="shared" si="17"/>
        <v>51</v>
      </c>
      <c r="AE15" s="40">
        <f>VLOOKUP(AD15,[1]Punktezuordnung!$A$2:$B$52,2,FALSE())</f>
        <v>0</v>
      </c>
      <c r="AF15" s="59" t="b">
        <f t="array" ref="AF15">IF(ISBLANK(LAT_Zielweit!$A$2),0,IF(ISBLANK(A15),0,IF((OR(EXACT(A15,LAT_Zielweit!$C$2:$C$155))),VLOOKUP(A15,LAT_Zielweit!$C$2:$I$155,4,FALSE))))</f>
        <v>0</v>
      </c>
      <c r="AG15" s="29">
        <f t="shared" si="18"/>
        <v>51</v>
      </c>
      <c r="AH15" s="40">
        <f>VLOOKUP(AG15,[1]Punktezuordnung!$A$2:$B$52,2,FALSE())</f>
        <v>0</v>
      </c>
      <c r="AI15" s="38" t="b">
        <f t="array" ref="AI15">IF(ISBLANK(LAT_Dreh!$A$2),0,IF(ISBLANK(A15),0,IF((OR(EXACT(A15,LAT_Dreh!$C$2:$C$156))),VLOOKUP(A15,LAT_Dreh!$C$2:$I$156,4,FALSE))))</f>
        <v>0</v>
      </c>
      <c r="AJ15" s="29">
        <f t="shared" si="19"/>
        <v>51</v>
      </c>
      <c r="AK15" s="40">
        <f>VLOOKUP(AJ15,[1]Punktezuordnung!$A$2:$B$52,2,FALSE())</f>
        <v>0</v>
      </c>
      <c r="AL15" s="27">
        <f t="array" ref="AL15">IF(ISBLANK(NIA_Cross!$A$2),100,IF(ISBLANK(A15),100,IF((OR(EXACT(A15,NIA_Cross!$C$2:$C$154))),VLOOKUP(A15,NIA_Cross!$C$2:$I$154,4,FALSE))))</f>
        <v>130.69999999999999</v>
      </c>
      <c r="AM15" s="29">
        <f t="shared" si="20"/>
        <v>2</v>
      </c>
      <c r="AN15" s="30">
        <f>VLOOKUP(AM15,[1]Punktezuordnung!$A$2:$B$52,2,FALSE())</f>
        <v>49</v>
      </c>
      <c r="AO15" s="52">
        <f t="array" ref="AO15">IF(ISBLANK(NIA_Weit!$A$2),0,IF(ISBLANK(A15),0,IF((OR(EXACT(A15,NIA_Weit!$C$2:$C$153))),VLOOKUP(A15,NIA_Weit!$C$2:$I$153,4,FALSE))))</f>
        <v>41</v>
      </c>
      <c r="AP15" s="29">
        <f t="shared" si="21"/>
        <v>1</v>
      </c>
      <c r="AQ15" s="40">
        <f>VLOOKUP(AP15,[1]Punktezuordnung!$A$2:$B$52,2,FALSE())</f>
        <v>50</v>
      </c>
      <c r="AR15" s="26">
        <f t="array" ref="AR15">IF(ISBLANK(STO_Weit!$A$2),0,IF(ISBLANK(A15),0,IF((OR(EXACT(A15,STO_Weit!$C$2:$C$133))),VLOOKUP(A15,STO_Weit!$C$2:$I$133,4,FALSE))))</f>
        <v>2</v>
      </c>
      <c r="AS15" s="29">
        <f t="shared" si="22"/>
        <v>6</v>
      </c>
      <c r="AT15" s="30">
        <f>VLOOKUP(AS15,[1]Punktezuordnung!$A$2:$B$52,2,FALSE())</f>
        <v>45</v>
      </c>
      <c r="AU15" s="28">
        <f t="array" ref="AU15">IF(ISBLANK(STO_Schlagwurf!$A$2),0,IF(ISBLANK(A15),0,IF((OR(EXACT(A15,STO_Schlagwurf!$C$2:$C$133))),VLOOKUP(A15,STO_Schlagwurf!$C$2:$I$133,4,FALSE))))</f>
        <v>29</v>
      </c>
      <c r="AV15" s="29">
        <f t="shared" si="23"/>
        <v>7</v>
      </c>
      <c r="AW15" s="30">
        <f>VLOOKUP(AV15,[1]Punktezuordnung!$A$2:$B$52,2,FALSE())</f>
        <v>44</v>
      </c>
      <c r="AX15" s="26">
        <f t="array" ref="AX15">IF(ISBLANK(ANG_Hindernissprint!$A$2),100,IF(ISBLANK(A15),100,IF((OR(EXACT(A15,ANG_Hindernissprint!$C$2:$C$143))),VLOOKUP(A15,ANG_Hindernissprint!$C$2:$I$143,4,FALSE))))</f>
        <v>14.24</v>
      </c>
      <c r="AY15" s="33">
        <f t="shared" si="24"/>
        <v>4</v>
      </c>
      <c r="AZ15" s="30">
        <f>VLOOKUP(AY15,[1]Punktezuordnung!$A$2:$B$52,2,FALSE())</f>
        <v>47</v>
      </c>
      <c r="BA15" s="54">
        <f t="array" ref="BA15">IF(ISBLANK(ANG_Hoch!$A$2),0,IF(ISBLANK(A15),0,IF((OR(EXACT(A15,ANG_Hoch!$C$2:$C$143))),VLOOKUP(A15,ANG_Hoch!$C$2:$I$143,4,FALSE))))</f>
        <v>0.7</v>
      </c>
      <c r="BB15" s="29">
        <f t="shared" si="25"/>
        <v>3</v>
      </c>
      <c r="BC15" s="39">
        <f>VLOOKUP(BB15,[1]Punktezuordnung!$A$2:$B$52,2,FALSE())</f>
        <v>48</v>
      </c>
    </row>
    <row r="16" spans="1:55" x14ac:dyDescent="0.3">
      <c r="A16" s="24" t="s">
        <v>149</v>
      </c>
      <c r="B16" s="24" t="s">
        <v>24</v>
      </c>
      <c r="C16" s="24">
        <v>2018</v>
      </c>
      <c r="D16" s="24" t="s">
        <v>26</v>
      </c>
      <c r="E16" s="29">
        <f t="shared" si="0"/>
        <v>13</v>
      </c>
      <c r="F16" s="40">
        <f>SUM(LARGE(H16:S16,{1;2;3;4;5;6;7;8;9}))</f>
        <v>261</v>
      </c>
      <c r="G16" s="34">
        <f t="shared" si="1"/>
        <v>6</v>
      </c>
      <c r="H16" s="35">
        <f t="shared" si="2"/>
        <v>42</v>
      </c>
      <c r="I16" s="30">
        <f t="shared" si="3"/>
        <v>37</v>
      </c>
      <c r="J16" s="35">
        <f t="shared" si="4"/>
        <v>40</v>
      </c>
      <c r="K16" s="30">
        <f t="shared" si="5"/>
        <v>47</v>
      </c>
      <c r="L16" s="31">
        <f t="shared" si="6"/>
        <v>49</v>
      </c>
      <c r="M16" s="32">
        <f t="shared" si="7"/>
        <v>46</v>
      </c>
      <c r="N16" s="36">
        <f t="shared" si="8"/>
        <v>0</v>
      </c>
      <c r="O16" s="51">
        <f t="shared" si="9"/>
        <v>0</v>
      </c>
      <c r="P16" s="35">
        <f t="shared" si="10"/>
        <v>0</v>
      </c>
      <c r="Q16" s="30">
        <f t="shared" si="11"/>
        <v>0</v>
      </c>
      <c r="R16" s="35">
        <f t="shared" si="12"/>
        <v>0</v>
      </c>
      <c r="S16" s="30">
        <f t="shared" si="13"/>
        <v>0</v>
      </c>
      <c r="T16" s="25">
        <f t="array" ref="T16">IF(ISBLANK(ALS_Sprint!$A$2),100,IF(ISBLANK(A16),100,IF((OR(EXACT(A16,ALS_Sprint!$C$2:$C$200))),VLOOKUP(A16,ALS_Sprint!$C$2:$I$200,4,FALSE))))</f>
        <v>17.41</v>
      </c>
      <c r="U16" s="29">
        <f t="shared" si="14"/>
        <v>9</v>
      </c>
      <c r="V16" s="40">
        <f>VLOOKUP(U16,[1]Punktezuordnung!$A$2:$B$52,2,FALSE())</f>
        <v>42</v>
      </c>
      <c r="W16" s="55">
        <f t="array" ref="W16">IF(ISBLANK(ALS_Wurf!$A$2),0,IF(ISBLANK(A16),0,IF((OR(EXACT(A16,ALS_Wurf!$C$2:$C$96))),VLOOKUP(A16,ALS_Wurf!$C$2:$I$96,4,FALSE))))</f>
        <v>11</v>
      </c>
      <c r="X16" s="29">
        <f t="shared" si="15"/>
        <v>14</v>
      </c>
      <c r="Y16" s="40">
        <f>VLOOKUP(X16,[1]Punktezuordnung!$A$2:$B$52,2,FALSE())</f>
        <v>37</v>
      </c>
      <c r="Z16" s="28">
        <f t="array" ref="Z16">IF(ISBLANK(FRI_Sprint!$A$2),100,IF(ISBLANK(A16),100,IF((OR(EXACT(A16,FRI_Sprint!$C$2:$C$149))),VLOOKUP(A16,FRI_Sprint!$C$2:$I$149,4,FALSE))))</f>
        <v>15.8</v>
      </c>
      <c r="AA16" s="29">
        <f t="shared" si="16"/>
        <v>11</v>
      </c>
      <c r="AB16" s="40">
        <f>VLOOKUP(AA16,[1]Punktezuordnung!$A$2:$B$52,2,FALSE())</f>
        <v>40</v>
      </c>
      <c r="AC16" s="37">
        <f t="array" ref="AC16">IF(ISBLANK(FRI_Stoß!$A$2),0,IF(ISBLANK(A16),0,IF((OR(EXACT(A16,FRI_Stoß!$C$2:$C$147))),VLOOKUP(A16,FRI_Stoß!$C$2:$I$147,4,FALSE))))</f>
        <v>1.5</v>
      </c>
      <c r="AD16" s="29">
        <f t="shared" si="17"/>
        <v>4</v>
      </c>
      <c r="AE16" s="40">
        <f>VLOOKUP(AD16,[1]Punktezuordnung!$A$2:$B$52,2,FALSE())</f>
        <v>47</v>
      </c>
      <c r="AF16" s="59">
        <f t="array" ref="AF16">IF(ISBLANK(LAT_Zielweit!$A$2),0,IF(ISBLANK(A16),0,IF((OR(EXACT(A16,LAT_Zielweit!$C$2:$C$155))),VLOOKUP(A16,LAT_Zielweit!$C$2:$I$155,4,FALSE))))</f>
        <v>5</v>
      </c>
      <c r="AG16" s="29">
        <f t="shared" si="18"/>
        <v>2</v>
      </c>
      <c r="AH16" s="40">
        <f>VLOOKUP(AG16,[1]Punktezuordnung!$A$2:$B$52,2,FALSE())</f>
        <v>49</v>
      </c>
      <c r="AI16" s="38">
        <f t="array" ref="AI16">IF(ISBLANK(LAT_Dreh!$A$2),0,IF(ISBLANK(A16),0,IF((OR(EXACT(A16,LAT_Dreh!$C$2:$C$156))),VLOOKUP(A16,LAT_Dreh!$C$2:$I$156,4,FALSE))))</f>
        <v>19</v>
      </c>
      <c r="AJ16" s="29">
        <f t="shared" si="19"/>
        <v>5</v>
      </c>
      <c r="AK16" s="40">
        <f>VLOOKUP(AJ16,[1]Punktezuordnung!$A$2:$B$52,2,FALSE())</f>
        <v>46</v>
      </c>
      <c r="AL16" s="27" t="b">
        <f t="array" ref="AL16">IF(ISBLANK(NIA_Cross!$A$2),100,IF(ISBLANK(A16),100,IF((OR(EXACT(A16,NIA_Cross!$C$2:$C$154))),VLOOKUP(A16,NIA_Cross!$C$2:$I$154,4,FALSE))))</f>
        <v>0</v>
      </c>
      <c r="AM16" s="29">
        <f t="shared" si="20"/>
        <v>51</v>
      </c>
      <c r="AN16" s="30">
        <f>VLOOKUP(AM16,[1]Punktezuordnung!$A$2:$B$52,2,FALSE())</f>
        <v>0</v>
      </c>
      <c r="AO16" s="52" t="b">
        <f t="array" ref="AO16">IF(ISBLANK(NIA_Weit!$A$2),0,IF(ISBLANK(A16),0,IF((OR(EXACT(A16,NIA_Weit!$C$2:$C$153))),VLOOKUP(A16,NIA_Weit!$C$2:$I$153,4,FALSE))))</f>
        <v>0</v>
      </c>
      <c r="AP16" s="29">
        <f t="shared" si="21"/>
        <v>51</v>
      </c>
      <c r="AQ16" s="40">
        <f>VLOOKUP(AP16,[1]Punktezuordnung!$A$2:$B$52,2,FALSE())</f>
        <v>0</v>
      </c>
      <c r="AR16" s="26" t="b">
        <f t="array" ref="AR16">IF(ISBLANK(STO_Weit!$A$2),0,IF(ISBLANK(A16),0,IF((OR(EXACT(A16,STO_Weit!$C$2:$C$133))),VLOOKUP(A16,STO_Weit!$C$2:$I$133,4,FALSE))))</f>
        <v>0</v>
      </c>
      <c r="AS16" s="29">
        <f t="shared" si="22"/>
        <v>51</v>
      </c>
      <c r="AT16" s="30">
        <f>VLOOKUP(AS16,[1]Punktezuordnung!$A$2:$B$52,2,FALSE())</f>
        <v>0</v>
      </c>
      <c r="AU16" s="28" t="b">
        <f t="array" ref="AU16">IF(ISBLANK(STO_Schlagwurf!$A$2),0,IF(ISBLANK(A16),0,IF((OR(EXACT(A16,STO_Schlagwurf!$C$2:$C$133))),VLOOKUP(A16,STO_Schlagwurf!$C$2:$I$133,4,FALSE))))</f>
        <v>0</v>
      </c>
      <c r="AV16" s="29">
        <f t="shared" si="23"/>
        <v>51</v>
      </c>
      <c r="AW16" s="30">
        <f>VLOOKUP(AV16,[1]Punktezuordnung!$A$2:$B$52,2,FALSE())</f>
        <v>0</v>
      </c>
      <c r="AX16" s="26" t="b">
        <f t="array" ref="AX16">IF(ISBLANK(ANG_Hindernissprint!$A$2),100,IF(ISBLANK(A16),100,IF((OR(EXACT(A16,ANG_Hindernissprint!$C$2:$C$143))),VLOOKUP(A16,ANG_Hindernissprint!$C$2:$I$143,4,FALSE))))</f>
        <v>0</v>
      </c>
      <c r="AY16" s="33">
        <f t="shared" si="24"/>
        <v>51</v>
      </c>
      <c r="AZ16" s="30">
        <f>VLOOKUP(AY16,[1]Punktezuordnung!$A$2:$B$52,2,FALSE())</f>
        <v>0</v>
      </c>
      <c r="BA16" s="54" t="b">
        <f t="array" ref="BA16">IF(ISBLANK(ANG_Hoch!$A$2),0,IF(ISBLANK(A16),0,IF((OR(EXACT(A16,ANG_Hoch!$C$2:$C$143))),VLOOKUP(A16,ANG_Hoch!$C$2:$I$143,4,FALSE))))</f>
        <v>0</v>
      </c>
      <c r="BB16" s="29">
        <f t="shared" si="25"/>
        <v>51</v>
      </c>
      <c r="BC16" s="39">
        <f>VLOOKUP(BB16,[1]Punktezuordnung!$A$2:$B$52,2,FALSE())</f>
        <v>0</v>
      </c>
    </row>
    <row r="17" spans="1:55" x14ac:dyDescent="0.3">
      <c r="A17" s="24" t="s">
        <v>153</v>
      </c>
      <c r="B17" s="24" t="s">
        <v>24</v>
      </c>
      <c r="C17" s="24">
        <v>2018</v>
      </c>
      <c r="D17" s="24" t="s">
        <v>25</v>
      </c>
      <c r="E17" s="29">
        <f t="shared" si="0"/>
        <v>14</v>
      </c>
      <c r="F17" s="40">
        <f>SUM(LARGE(H17:S17,{1;2;3;4;5;6;7;8;9}))</f>
        <v>258</v>
      </c>
      <c r="G17" s="34">
        <f t="shared" si="1"/>
        <v>6</v>
      </c>
      <c r="H17" s="35">
        <f t="shared" si="2"/>
        <v>38</v>
      </c>
      <c r="I17" s="30">
        <f t="shared" si="3"/>
        <v>48</v>
      </c>
      <c r="J17" s="35">
        <f t="shared" si="4"/>
        <v>40</v>
      </c>
      <c r="K17" s="30">
        <f t="shared" si="5"/>
        <v>44</v>
      </c>
      <c r="L17" s="31">
        <f t="shared" si="6"/>
        <v>43</v>
      </c>
      <c r="M17" s="32">
        <f t="shared" si="7"/>
        <v>45</v>
      </c>
      <c r="N17" s="36">
        <f t="shared" si="8"/>
        <v>0</v>
      </c>
      <c r="O17" s="51">
        <f t="shared" si="9"/>
        <v>0</v>
      </c>
      <c r="P17" s="35">
        <f t="shared" si="10"/>
        <v>0</v>
      </c>
      <c r="Q17" s="30">
        <f t="shared" si="11"/>
        <v>0</v>
      </c>
      <c r="R17" s="35">
        <f t="shared" si="12"/>
        <v>0</v>
      </c>
      <c r="S17" s="30">
        <f t="shared" si="13"/>
        <v>0</v>
      </c>
      <c r="T17" s="25">
        <f t="array" ref="T17">IF(ISBLANK(ALS_Sprint!$A$2),100,IF(ISBLANK(A17),100,IF((OR(EXACT(A17,ALS_Sprint!$C$2:$C$200))),VLOOKUP(A17,ALS_Sprint!$C$2:$I$200,4,FALSE))))</f>
        <v>18.37</v>
      </c>
      <c r="U17" s="29">
        <f t="shared" si="14"/>
        <v>13</v>
      </c>
      <c r="V17" s="40">
        <f>VLOOKUP(U17,[1]Punktezuordnung!$A$2:$B$52,2,FALSE())</f>
        <v>38</v>
      </c>
      <c r="W17" s="55">
        <f t="array" ref="W17">IF(ISBLANK(ALS_Wurf!$A$2),0,IF(ISBLANK(A17),0,IF((OR(EXACT(A17,ALS_Wurf!$C$2:$C$96))),VLOOKUP(A17,ALS_Wurf!$C$2:$I$96,4,FALSE))))</f>
        <v>33</v>
      </c>
      <c r="X17" s="29">
        <f t="shared" si="15"/>
        <v>3</v>
      </c>
      <c r="Y17" s="40">
        <f>VLOOKUP(X17,[1]Punktezuordnung!$A$2:$B$52,2,FALSE())</f>
        <v>48</v>
      </c>
      <c r="Z17" s="28">
        <f t="array" ref="Z17">IF(ISBLANK(FRI_Sprint!$A$2),100,IF(ISBLANK(A17),100,IF((OR(EXACT(A17,FRI_Sprint!$C$2:$C$149))),VLOOKUP(A17,FRI_Sprint!$C$2:$I$149,4,FALSE))))</f>
        <v>15.8</v>
      </c>
      <c r="AA17" s="29">
        <f t="shared" si="16"/>
        <v>11</v>
      </c>
      <c r="AB17" s="40">
        <f>VLOOKUP(AA17,[1]Punktezuordnung!$A$2:$B$52,2,FALSE())</f>
        <v>40</v>
      </c>
      <c r="AC17" s="37">
        <f t="array" ref="AC17">IF(ISBLANK(FRI_Stoß!$A$2),0,IF(ISBLANK(A17),0,IF((OR(EXACT(A17,FRI_Stoß!$C$2:$C$147))),VLOOKUP(A17,FRI_Stoß!$C$2:$I$147,4,FALSE))))</f>
        <v>1.25</v>
      </c>
      <c r="AD17" s="29">
        <f t="shared" si="17"/>
        <v>7</v>
      </c>
      <c r="AE17" s="40">
        <f>VLOOKUP(AD17,[1]Punktezuordnung!$A$2:$B$52,2,FALSE())</f>
        <v>44</v>
      </c>
      <c r="AF17" s="59">
        <f t="array" ref="AF17">IF(ISBLANK(LAT_Zielweit!$A$2),0,IF(ISBLANK(A17),0,IF((OR(EXACT(A17,LAT_Zielweit!$C$2:$C$155))),VLOOKUP(A17,LAT_Zielweit!$C$2:$I$155,4,FALSE))))</f>
        <v>3</v>
      </c>
      <c r="AG17" s="29">
        <f t="shared" si="18"/>
        <v>8</v>
      </c>
      <c r="AH17" s="40">
        <f>VLOOKUP(AG17,[1]Punktezuordnung!$A$2:$B$52,2,FALSE())</f>
        <v>43</v>
      </c>
      <c r="AI17" s="38">
        <f t="array" ref="AI17">IF(ISBLANK(LAT_Dreh!$A$2),0,IF(ISBLANK(A17),0,IF((OR(EXACT(A17,LAT_Dreh!$C$2:$C$156))),VLOOKUP(A17,LAT_Dreh!$C$2:$I$156,4,FALSE))))</f>
        <v>18</v>
      </c>
      <c r="AJ17" s="29">
        <f t="shared" si="19"/>
        <v>6</v>
      </c>
      <c r="AK17" s="40">
        <f>VLOOKUP(AJ17,[1]Punktezuordnung!$A$2:$B$52,2,FALSE())</f>
        <v>45</v>
      </c>
      <c r="AL17" s="27" t="b">
        <f t="array" ref="AL17">IF(ISBLANK(NIA_Cross!$A$2),100,IF(ISBLANK(A17),100,IF((OR(EXACT(A17,NIA_Cross!$C$2:$C$154))),VLOOKUP(A17,NIA_Cross!$C$2:$I$154,4,FALSE))))</f>
        <v>0</v>
      </c>
      <c r="AM17" s="29">
        <f t="shared" si="20"/>
        <v>51</v>
      </c>
      <c r="AN17" s="30">
        <f>VLOOKUP(AM17,[1]Punktezuordnung!$A$2:$B$52,2,FALSE())</f>
        <v>0</v>
      </c>
      <c r="AO17" s="52" t="b">
        <f t="array" ref="AO17">IF(ISBLANK(NIA_Weit!$A$2),0,IF(ISBLANK(A17),0,IF((OR(EXACT(A17,NIA_Weit!$C$2:$C$153))),VLOOKUP(A17,NIA_Weit!$C$2:$I$153,4,FALSE))))</f>
        <v>0</v>
      </c>
      <c r="AP17" s="29">
        <f t="shared" si="21"/>
        <v>51</v>
      </c>
      <c r="AQ17" s="40">
        <f>VLOOKUP(AP17,[1]Punktezuordnung!$A$2:$B$52,2,FALSE())</f>
        <v>0</v>
      </c>
      <c r="AR17" s="26" t="b">
        <f t="array" ref="AR17">IF(ISBLANK(STO_Weit!$A$2),0,IF(ISBLANK(A17),0,IF((OR(EXACT(A17,STO_Weit!$C$2:$C$133))),VLOOKUP(A17,STO_Weit!$C$2:$I$133,4,FALSE))))</f>
        <v>0</v>
      </c>
      <c r="AS17" s="29">
        <f t="shared" si="22"/>
        <v>51</v>
      </c>
      <c r="AT17" s="30">
        <f>VLOOKUP(AS17,[1]Punktezuordnung!$A$2:$B$52,2,FALSE())</f>
        <v>0</v>
      </c>
      <c r="AU17" s="28" t="b">
        <f t="array" ref="AU17">IF(ISBLANK(STO_Schlagwurf!$A$2),0,IF(ISBLANK(A17),0,IF((OR(EXACT(A17,STO_Schlagwurf!$C$2:$C$133))),VLOOKUP(A17,STO_Schlagwurf!$C$2:$I$133,4,FALSE))))</f>
        <v>0</v>
      </c>
      <c r="AV17" s="29">
        <f t="shared" si="23"/>
        <v>51</v>
      </c>
      <c r="AW17" s="30">
        <f>VLOOKUP(AV17,[1]Punktezuordnung!$A$2:$B$52,2,FALSE())</f>
        <v>0</v>
      </c>
      <c r="AX17" s="26" t="b">
        <f t="array" ref="AX17">IF(ISBLANK(ANG_Hindernissprint!$A$2),100,IF(ISBLANK(A17),100,IF((OR(EXACT(A17,ANG_Hindernissprint!$C$2:$C$143))),VLOOKUP(A17,ANG_Hindernissprint!$C$2:$I$143,4,FALSE))))</f>
        <v>0</v>
      </c>
      <c r="AY17" s="33">
        <f t="shared" si="24"/>
        <v>51</v>
      </c>
      <c r="AZ17" s="30">
        <f>VLOOKUP(AY17,[1]Punktezuordnung!$A$2:$B$52,2,FALSE())</f>
        <v>0</v>
      </c>
      <c r="BA17" s="54" t="b">
        <f t="array" ref="BA17">IF(ISBLANK(ANG_Hoch!$A$2),0,IF(ISBLANK(A17),0,IF((OR(EXACT(A17,ANG_Hoch!$C$2:$C$143))),VLOOKUP(A17,ANG_Hoch!$C$2:$I$143,4,FALSE))))</f>
        <v>0</v>
      </c>
      <c r="BB17" s="29">
        <f t="shared" si="25"/>
        <v>51</v>
      </c>
      <c r="BC17" s="39">
        <f>VLOOKUP(BB17,[1]Punktezuordnung!$A$2:$B$52,2,FALSE())</f>
        <v>0</v>
      </c>
    </row>
    <row r="18" spans="1:55" x14ac:dyDescent="0.3">
      <c r="A18" s="24" t="s">
        <v>148</v>
      </c>
      <c r="B18" s="24" t="s">
        <v>24</v>
      </c>
      <c r="C18" s="24">
        <v>2018</v>
      </c>
      <c r="D18" s="24" t="s">
        <v>25</v>
      </c>
      <c r="E18" s="29">
        <f t="shared" si="0"/>
        <v>14</v>
      </c>
      <c r="F18" s="40">
        <f>SUM(LARGE(H18:S18,{1;2;3;4;5;6;7;8;9}))</f>
        <v>258</v>
      </c>
      <c r="G18" s="34">
        <f t="shared" si="1"/>
        <v>6</v>
      </c>
      <c r="H18" s="35">
        <f t="shared" si="2"/>
        <v>43</v>
      </c>
      <c r="I18" s="30">
        <f t="shared" si="3"/>
        <v>43</v>
      </c>
      <c r="J18" s="35">
        <f t="shared" si="4"/>
        <v>47</v>
      </c>
      <c r="K18" s="30">
        <f t="shared" si="5"/>
        <v>44</v>
      </c>
      <c r="L18" s="31">
        <f t="shared" si="6"/>
        <v>0</v>
      </c>
      <c r="M18" s="32">
        <f t="shared" si="7"/>
        <v>0</v>
      </c>
      <c r="N18" s="36">
        <f t="shared" si="8"/>
        <v>0</v>
      </c>
      <c r="O18" s="51">
        <f t="shared" si="9"/>
        <v>0</v>
      </c>
      <c r="P18" s="35">
        <f t="shared" si="10"/>
        <v>0</v>
      </c>
      <c r="Q18" s="30">
        <f t="shared" si="11"/>
        <v>0</v>
      </c>
      <c r="R18" s="35">
        <f t="shared" si="12"/>
        <v>42</v>
      </c>
      <c r="S18" s="30">
        <f t="shared" si="13"/>
        <v>39</v>
      </c>
      <c r="T18" s="25">
        <f t="array" ref="T18">IF(ISBLANK(ALS_Sprint!$A$2),100,IF(ISBLANK(A18),100,IF((OR(EXACT(A18,ALS_Sprint!$C$2:$C$200))),VLOOKUP(A18,ALS_Sprint!$C$2:$I$200,4,FALSE))))</f>
        <v>17</v>
      </c>
      <c r="U18" s="29">
        <f t="shared" si="14"/>
        <v>8</v>
      </c>
      <c r="V18" s="40">
        <f>VLOOKUP(U18,[1]Punktezuordnung!$A$2:$B$52,2,FALSE())</f>
        <v>43</v>
      </c>
      <c r="W18" s="55">
        <f t="array" ref="W18">IF(ISBLANK(ALS_Wurf!$A$2),0,IF(ISBLANK(A18),0,IF((OR(EXACT(A18,ALS_Wurf!$C$2:$C$96))),VLOOKUP(A18,ALS_Wurf!$C$2:$I$96,4,FALSE))))</f>
        <v>21</v>
      </c>
      <c r="X18" s="29">
        <f t="shared" si="15"/>
        <v>8</v>
      </c>
      <c r="Y18" s="40">
        <f>VLOOKUP(X18,[1]Punktezuordnung!$A$2:$B$52,2,FALSE())</f>
        <v>43</v>
      </c>
      <c r="Z18" s="28">
        <f t="array" ref="Z18">IF(ISBLANK(FRI_Sprint!$A$2),100,IF(ISBLANK(A18),100,IF((OR(EXACT(A18,FRI_Sprint!$C$2:$C$149))),VLOOKUP(A18,FRI_Sprint!$C$2:$I$149,4,FALSE))))</f>
        <v>14</v>
      </c>
      <c r="AA18" s="29">
        <f t="shared" si="16"/>
        <v>4</v>
      </c>
      <c r="AB18" s="40">
        <f>VLOOKUP(AA18,[1]Punktezuordnung!$A$2:$B$52,2,FALSE())</f>
        <v>47</v>
      </c>
      <c r="AC18" s="37">
        <f t="array" ref="AC18">IF(ISBLANK(FRI_Stoß!$A$2),0,IF(ISBLANK(A18),0,IF((OR(EXACT(A18,FRI_Stoß!$C$2:$C$147))),VLOOKUP(A18,FRI_Stoß!$C$2:$I$147,4,FALSE))))</f>
        <v>1.25</v>
      </c>
      <c r="AD18" s="29">
        <f t="shared" si="17"/>
        <v>7</v>
      </c>
      <c r="AE18" s="40">
        <f>VLOOKUP(AD18,[1]Punktezuordnung!$A$2:$B$52,2,FALSE())</f>
        <v>44</v>
      </c>
      <c r="AF18" s="59" t="b">
        <f t="array" ref="AF18">IF(ISBLANK(LAT_Zielweit!$A$2),0,IF(ISBLANK(A18),0,IF((OR(EXACT(A18,LAT_Zielweit!$C$2:$C$155))),VLOOKUP(A18,LAT_Zielweit!$C$2:$I$155,4,FALSE))))</f>
        <v>0</v>
      </c>
      <c r="AG18" s="29">
        <f t="shared" si="18"/>
        <v>51</v>
      </c>
      <c r="AH18" s="40">
        <f>VLOOKUP(AG18,[1]Punktezuordnung!$A$2:$B$52,2,FALSE())</f>
        <v>0</v>
      </c>
      <c r="AI18" s="38" t="b">
        <f t="array" ref="AI18">IF(ISBLANK(LAT_Dreh!$A$2),0,IF(ISBLANK(A18),0,IF((OR(EXACT(A18,LAT_Dreh!$C$2:$C$156))),VLOOKUP(A18,LAT_Dreh!$C$2:$I$156,4,FALSE))))</f>
        <v>0</v>
      </c>
      <c r="AJ18" s="29">
        <f t="shared" si="19"/>
        <v>51</v>
      </c>
      <c r="AK18" s="40">
        <f>VLOOKUP(AJ18,[1]Punktezuordnung!$A$2:$B$52,2,FALSE())</f>
        <v>0</v>
      </c>
      <c r="AL18" s="27" t="b">
        <f t="array" ref="AL18">IF(ISBLANK(NIA_Cross!$A$2),100,IF(ISBLANK(A18),100,IF((OR(EXACT(A18,NIA_Cross!$C$2:$C$154))),VLOOKUP(A18,NIA_Cross!$C$2:$I$154,4,FALSE))))</f>
        <v>0</v>
      </c>
      <c r="AM18" s="29">
        <f t="shared" si="20"/>
        <v>51</v>
      </c>
      <c r="AN18" s="30">
        <f>VLOOKUP(AM18,[1]Punktezuordnung!$A$2:$B$52,2,FALSE())</f>
        <v>0</v>
      </c>
      <c r="AO18" s="52" t="b">
        <f t="array" ref="AO18">IF(ISBLANK(NIA_Weit!$A$2),0,IF(ISBLANK(A18),0,IF((OR(EXACT(A18,NIA_Weit!$C$2:$C$153))),VLOOKUP(A18,NIA_Weit!$C$2:$I$153,4,FALSE))))</f>
        <v>0</v>
      </c>
      <c r="AP18" s="29">
        <f t="shared" si="21"/>
        <v>51</v>
      </c>
      <c r="AQ18" s="40">
        <f>VLOOKUP(AP18,[1]Punktezuordnung!$A$2:$B$52,2,FALSE())</f>
        <v>0</v>
      </c>
      <c r="AR18" s="26" t="b">
        <f t="array" ref="AR18">IF(ISBLANK(STO_Weit!$A$2),0,IF(ISBLANK(A18),0,IF((OR(EXACT(A18,STO_Weit!$C$2:$C$133))),VLOOKUP(A18,STO_Weit!$C$2:$I$133,4,FALSE))))</f>
        <v>0</v>
      </c>
      <c r="AS18" s="29">
        <f t="shared" si="22"/>
        <v>51</v>
      </c>
      <c r="AT18" s="30">
        <f>VLOOKUP(AS18,[1]Punktezuordnung!$A$2:$B$52,2,FALSE())</f>
        <v>0</v>
      </c>
      <c r="AU18" s="28" t="b">
        <f t="array" ref="AU18">IF(ISBLANK(STO_Schlagwurf!$A$2),0,IF(ISBLANK(A18),0,IF((OR(EXACT(A18,STO_Schlagwurf!$C$2:$C$133))),VLOOKUP(A18,STO_Schlagwurf!$C$2:$I$133,4,FALSE))))</f>
        <v>0</v>
      </c>
      <c r="AV18" s="29">
        <f t="shared" si="23"/>
        <v>51</v>
      </c>
      <c r="AW18" s="30">
        <f>VLOOKUP(AV18,[1]Punktezuordnung!$A$2:$B$52,2,FALSE())</f>
        <v>0</v>
      </c>
      <c r="AX18" s="26">
        <f t="array" ref="AX18">IF(ISBLANK(ANG_Hindernissprint!$A$2),100,IF(ISBLANK(A18),100,IF((OR(EXACT(A18,ANG_Hindernissprint!$C$2:$C$143))),VLOOKUP(A18,ANG_Hindernissprint!$C$2:$I$143,4,FALSE))))</f>
        <v>16.190000000000001</v>
      </c>
      <c r="AY18" s="33">
        <f t="shared" si="24"/>
        <v>9</v>
      </c>
      <c r="AZ18" s="30">
        <f>VLOOKUP(AY18,[1]Punktezuordnung!$A$2:$B$52,2,FALSE())</f>
        <v>42</v>
      </c>
      <c r="BA18" s="54">
        <f t="array" ref="BA18">IF(ISBLANK(ANG_Hoch!$A$2),0,IF(ISBLANK(A18),0,IF((OR(EXACT(A18,ANG_Hoch!$C$2:$C$143))),VLOOKUP(A18,ANG_Hoch!$C$2:$I$143,4,FALSE))))</f>
        <v>0.45</v>
      </c>
      <c r="BB18" s="29">
        <f t="shared" si="25"/>
        <v>12</v>
      </c>
      <c r="BC18" s="39">
        <f>VLOOKUP(BB18,[1]Punktezuordnung!$A$2:$B$52,2,FALSE())</f>
        <v>39</v>
      </c>
    </row>
    <row r="19" spans="1:55" x14ac:dyDescent="0.3">
      <c r="A19" s="24" t="s">
        <v>261</v>
      </c>
      <c r="B19" s="24" t="s">
        <v>24</v>
      </c>
      <c r="C19" s="24">
        <v>2018</v>
      </c>
      <c r="D19" s="24" t="s">
        <v>260</v>
      </c>
      <c r="E19" s="29">
        <f t="shared" si="0"/>
        <v>16</v>
      </c>
      <c r="F19" s="40">
        <f>SUM(LARGE(H19:S19,{1;2;3;4;5;6;7;8;9}))</f>
        <v>190</v>
      </c>
      <c r="G19" s="34">
        <f t="shared" si="1"/>
        <v>4</v>
      </c>
      <c r="H19" s="35">
        <f t="shared" si="2"/>
        <v>0</v>
      </c>
      <c r="I19" s="30">
        <f t="shared" si="3"/>
        <v>0</v>
      </c>
      <c r="J19" s="35">
        <f t="shared" si="4"/>
        <v>0</v>
      </c>
      <c r="K19" s="30">
        <f t="shared" si="5"/>
        <v>0</v>
      </c>
      <c r="L19" s="31">
        <f t="shared" si="6"/>
        <v>0</v>
      </c>
      <c r="M19" s="32">
        <f t="shared" si="7"/>
        <v>0</v>
      </c>
      <c r="N19" s="36">
        <f t="shared" si="8"/>
        <v>50</v>
      </c>
      <c r="O19" s="51">
        <f t="shared" si="9"/>
        <v>42</v>
      </c>
      <c r="P19" s="35">
        <f t="shared" si="10"/>
        <v>48</v>
      </c>
      <c r="Q19" s="30">
        <f t="shared" si="11"/>
        <v>50</v>
      </c>
      <c r="R19" s="35">
        <f t="shared" si="12"/>
        <v>0</v>
      </c>
      <c r="S19" s="30">
        <f t="shared" si="13"/>
        <v>0</v>
      </c>
      <c r="T19" s="25" t="b">
        <f t="array" ref="T19">IF(ISBLANK(ALS_Sprint!$A$2),100,IF(ISBLANK(A19),100,IF((OR(EXACT(A19,ALS_Sprint!$C$2:$C$200))),VLOOKUP(A19,ALS_Sprint!$C$2:$I$200,4,FALSE))))</f>
        <v>0</v>
      </c>
      <c r="U19" s="29">
        <f t="shared" si="14"/>
        <v>51</v>
      </c>
      <c r="V19" s="40">
        <f>VLOOKUP(U19,[1]Punktezuordnung!$A$2:$B$52,2,FALSE())</f>
        <v>0</v>
      </c>
      <c r="W19" s="55" t="b">
        <f t="array" ref="W19">IF(ISBLANK(ALS_Wurf!$A$2),0,IF(ISBLANK(A19),0,IF((OR(EXACT(A19,ALS_Wurf!$C$2:$C$96))),VLOOKUP(A19,ALS_Wurf!$C$2:$I$96,4,FALSE))))</f>
        <v>0</v>
      </c>
      <c r="X19" s="29">
        <f t="shared" si="15"/>
        <v>51</v>
      </c>
      <c r="Y19" s="40">
        <f>VLOOKUP(X19,[1]Punktezuordnung!$A$2:$B$52,2,FALSE())</f>
        <v>0</v>
      </c>
      <c r="Z19" s="28" t="b">
        <f t="array" ref="Z19">IF(ISBLANK(FRI_Sprint!$A$2),100,IF(ISBLANK(A19),100,IF((OR(EXACT(A19,FRI_Sprint!$C$2:$C$149))),VLOOKUP(A19,FRI_Sprint!$C$2:$I$149,4,FALSE))))</f>
        <v>0</v>
      </c>
      <c r="AA19" s="29">
        <f t="shared" si="16"/>
        <v>51</v>
      </c>
      <c r="AB19" s="40">
        <f>VLOOKUP(AA19,[1]Punktezuordnung!$A$2:$B$52,2,FALSE())</f>
        <v>0</v>
      </c>
      <c r="AC19" s="37" t="b">
        <f t="array" ref="AC19">IF(ISBLANK(FRI_Stoß!$A$2),0,IF(ISBLANK(A19),0,IF((OR(EXACT(A19,FRI_Stoß!$C$2:$C$147))),VLOOKUP(A19,FRI_Stoß!$C$2:$I$147,4,FALSE))))</f>
        <v>0</v>
      </c>
      <c r="AD19" s="29">
        <f t="shared" si="17"/>
        <v>51</v>
      </c>
      <c r="AE19" s="40">
        <f>VLOOKUP(AD19,[1]Punktezuordnung!$A$2:$B$52,2,FALSE())</f>
        <v>0</v>
      </c>
      <c r="AF19" s="59" t="b">
        <f t="array" ref="AF19">IF(ISBLANK(LAT_Zielweit!$A$2),0,IF(ISBLANK(A19),0,IF((OR(EXACT(A19,LAT_Zielweit!$C$2:$C$155))),VLOOKUP(A19,LAT_Zielweit!$C$2:$I$155,4,FALSE))))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IF(ISBLANK(LAT_Dreh!$A$2),0,IF(ISBLANK(A19),0,IF((OR(EXACT(A19,LAT_Dreh!$C$2:$C$156))),VLOOKUP(A19,LAT_Dreh!$C$2:$I$156,4,FALSE))))</f>
        <v>0</v>
      </c>
      <c r="AJ19" s="29">
        <f t="shared" si="19"/>
        <v>51</v>
      </c>
      <c r="AK19" s="40">
        <f>VLOOKUP(AJ19,[1]Punktezuordnung!$A$2:$B$52,2,FALSE())</f>
        <v>0</v>
      </c>
      <c r="AL19" s="27">
        <f t="array" ref="AL19">IF(ISBLANK(NIA_Cross!$A$2),100,IF(ISBLANK(A19),100,IF((OR(EXACT(A19,NIA_Cross!$C$2:$C$154))),VLOOKUP(A19,NIA_Cross!$C$2:$I$154,4,FALSE))))</f>
        <v>126</v>
      </c>
      <c r="AM19" s="29">
        <f t="shared" si="20"/>
        <v>1</v>
      </c>
      <c r="AN19" s="30">
        <f>VLOOKUP(AM19,[1]Punktezuordnung!$A$2:$B$52,2,FALSE())</f>
        <v>50</v>
      </c>
      <c r="AO19" s="52">
        <f t="array" ref="AO19">IF(ISBLANK(NIA_Weit!$A$2),0,IF(ISBLANK(A19),0,IF((OR(EXACT(A19,NIA_Weit!$C$2:$C$153))),VLOOKUP(A19,NIA_Weit!$C$2:$I$153,4,FALSE))))</f>
        <v>28</v>
      </c>
      <c r="AP19" s="29">
        <f t="shared" si="21"/>
        <v>9</v>
      </c>
      <c r="AQ19" s="40">
        <f>VLOOKUP(AP19,[1]Punktezuordnung!$A$2:$B$52,2,FALSE())</f>
        <v>42</v>
      </c>
      <c r="AR19" s="26">
        <f t="array" ref="AR19">IF(ISBLANK(STO_Weit!$A$2),0,IF(ISBLANK(A19),0,IF((OR(EXACT(A19,STO_Weit!$C$2:$C$133))),VLOOKUP(A19,STO_Weit!$C$2:$I$133,4,FALSE))))</f>
        <v>2.25</v>
      </c>
      <c r="AS19" s="29">
        <f t="shared" si="22"/>
        <v>3</v>
      </c>
      <c r="AT19" s="30">
        <f>VLOOKUP(AS19,[1]Punktezuordnung!$A$2:$B$52,2,FALSE())</f>
        <v>48</v>
      </c>
      <c r="AU19" s="28">
        <f t="array" ref="AU19">IF(ISBLANK(STO_Schlagwurf!$A$2),0,IF(ISBLANK(A19),0,IF((OR(EXACT(A19,STO_Schlagwurf!$C$2:$C$133))),VLOOKUP(A19,STO_Schlagwurf!$C$2:$I$133,4,FALSE))))</f>
        <v>55</v>
      </c>
      <c r="AV19" s="29">
        <f t="shared" si="23"/>
        <v>1</v>
      </c>
      <c r="AW19" s="30">
        <f>VLOOKUP(AV19,[1]Punktezuordnung!$A$2:$B$52,2,FALSE())</f>
        <v>50</v>
      </c>
      <c r="AX19" s="26" t="b">
        <f t="array" ref="AX19">IF(ISBLANK(ANG_Hindernissprint!$A$2),100,IF(ISBLANK(A19),100,IF((OR(EXACT(A19,ANG_Hindernissprint!$C$2:$C$143))),VLOOKUP(A19,ANG_Hindernissprint!$C$2:$I$143,4,FALSE))))</f>
        <v>0</v>
      </c>
      <c r="AY19" s="33">
        <f t="shared" si="24"/>
        <v>51</v>
      </c>
      <c r="AZ19" s="30">
        <f>VLOOKUP(AY19,[1]Punktezuordnung!$A$2:$B$52,2,FALSE())</f>
        <v>0</v>
      </c>
      <c r="BA19" s="54" t="b">
        <f t="array" ref="BA19">IF(ISBLANK(ANG_Hoch!$A$2),0,IF(ISBLANK(A19),0,IF((OR(EXACT(A19,ANG_Hoch!$C$2:$C$143))),VLOOKUP(A19,ANG_Hoch!$C$2:$I$143,4,FALSE))))</f>
        <v>0</v>
      </c>
      <c r="BB19" s="29">
        <f t="shared" si="25"/>
        <v>51</v>
      </c>
      <c r="BC19" s="39">
        <f>VLOOKUP(BB19,[1]Punktezuordnung!$A$2:$B$52,2,FALSE())</f>
        <v>0</v>
      </c>
    </row>
    <row r="20" spans="1:55" x14ac:dyDescent="0.3">
      <c r="A20" s="24" t="s">
        <v>263</v>
      </c>
      <c r="B20" s="24" t="s">
        <v>24</v>
      </c>
      <c r="C20" s="24">
        <v>2018</v>
      </c>
      <c r="D20" s="24" t="s">
        <v>156</v>
      </c>
      <c r="E20" s="29">
        <f t="shared" si="0"/>
        <v>17</v>
      </c>
      <c r="F20" s="40">
        <f>SUM(LARGE(H20:S20,{1;2;3;4;5;6;7;8;9}))</f>
        <v>184</v>
      </c>
      <c r="G20" s="34">
        <f t="shared" si="1"/>
        <v>4</v>
      </c>
      <c r="H20" s="35">
        <f t="shared" si="2"/>
        <v>0</v>
      </c>
      <c r="I20" s="30">
        <f t="shared" si="3"/>
        <v>0</v>
      </c>
      <c r="J20" s="35">
        <f t="shared" si="4"/>
        <v>0</v>
      </c>
      <c r="K20" s="30">
        <f t="shared" si="5"/>
        <v>0</v>
      </c>
      <c r="L20" s="31">
        <f t="shared" si="6"/>
        <v>0</v>
      </c>
      <c r="M20" s="32">
        <f t="shared" si="7"/>
        <v>0</v>
      </c>
      <c r="N20" s="36">
        <f t="shared" si="8"/>
        <v>47</v>
      </c>
      <c r="O20" s="51">
        <f t="shared" si="9"/>
        <v>43</v>
      </c>
      <c r="P20" s="35">
        <f t="shared" si="10"/>
        <v>0</v>
      </c>
      <c r="Q20" s="30">
        <f t="shared" si="11"/>
        <v>0</v>
      </c>
      <c r="R20" s="35">
        <f t="shared" si="12"/>
        <v>46</v>
      </c>
      <c r="S20" s="30">
        <f t="shared" si="13"/>
        <v>48</v>
      </c>
      <c r="T20" s="25" t="b">
        <f t="array" ref="T20">IF(ISBLANK(ALS_Sprint!$A$2),100,IF(ISBLANK(A20),100,IF((OR(EXACT(A20,ALS_Sprint!$C$2:$C$200))),VLOOKUP(A20,ALS_Sprint!$C$2:$I$200,4,FALSE))))</f>
        <v>0</v>
      </c>
      <c r="U20" s="29">
        <f t="shared" si="14"/>
        <v>51</v>
      </c>
      <c r="V20" s="40">
        <f>VLOOKUP(U20,[1]Punktezuordnung!$A$2:$B$52,2,FALSE())</f>
        <v>0</v>
      </c>
      <c r="W20" s="55" t="b">
        <f t="array" ref="W20">IF(ISBLANK(ALS_Wurf!$A$2),0,IF(ISBLANK(A20),0,IF((OR(EXACT(A20,ALS_Wurf!$C$2:$C$96))),VLOOKUP(A20,ALS_Wurf!$C$2:$I$96,4,FALSE))))</f>
        <v>0</v>
      </c>
      <c r="X20" s="29">
        <f t="shared" si="15"/>
        <v>51</v>
      </c>
      <c r="Y20" s="40">
        <f>VLOOKUP(X20,[1]Punktezuordnung!$A$2:$B$52,2,FALSE())</f>
        <v>0</v>
      </c>
      <c r="Z20" s="28" t="b">
        <f t="array" ref="Z20">IF(ISBLANK(FRI_Sprint!$A$2),100,IF(ISBLANK(A20),100,IF((OR(EXACT(A20,FRI_Sprint!$C$2:$C$149))),VLOOKUP(A20,FRI_Sprint!$C$2:$I$149,4,FALSE))))</f>
        <v>0</v>
      </c>
      <c r="AA20" s="29">
        <f t="shared" si="16"/>
        <v>51</v>
      </c>
      <c r="AB20" s="40">
        <f>VLOOKUP(AA20,[1]Punktezuordnung!$A$2:$B$52,2,FALSE())</f>
        <v>0</v>
      </c>
      <c r="AC20" s="37" t="b">
        <f t="array" ref="AC20">IF(ISBLANK(FRI_Stoß!$A$2),0,IF(ISBLANK(A20),0,IF((OR(EXACT(A20,FRI_Stoß!$C$2:$C$147))),VLOOKUP(A20,FRI_Stoß!$C$2:$I$147,4,FALSE))))</f>
        <v>0</v>
      </c>
      <c r="AD20" s="29">
        <f t="shared" si="17"/>
        <v>51</v>
      </c>
      <c r="AE20" s="40">
        <f>VLOOKUP(AD20,[1]Punktezuordnung!$A$2:$B$52,2,FALSE())</f>
        <v>0</v>
      </c>
      <c r="AF20" s="59" t="b">
        <f t="array" ref="AF20">IF(ISBLANK(LAT_Zielweit!$A$2),0,IF(ISBLANK(A20),0,IF((OR(EXACT(A20,LAT_Zielweit!$C$2:$C$155))),VLOOKUP(A20,LAT_Zielweit!$C$2:$I$155,4,FALSE))))</f>
        <v>0</v>
      </c>
      <c r="AG20" s="29">
        <f t="shared" si="18"/>
        <v>51</v>
      </c>
      <c r="AH20" s="40">
        <f>VLOOKUP(AG20,[1]Punktezuordnung!$A$2:$B$52,2,FALSE())</f>
        <v>0</v>
      </c>
      <c r="AI20" s="38" t="b">
        <f t="array" ref="AI20">IF(ISBLANK(LAT_Dreh!$A$2),0,IF(ISBLANK(A20),0,IF((OR(EXACT(A20,LAT_Dreh!$C$2:$C$156))),VLOOKUP(A20,LAT_Dreh!$C$2:$I$156,4,FALSE))))</f>
        <v>0</v>
      </c>
      <c r="AJ20" s="29">
        <f t="shared" si="19"/>
        <v>51</v>
      </c>
      <c r="AK20" s="40">
        <f>VLOOKUP(AJ20,[1]Punktezuordnung!$A$2:$B$52,2,FALSE())</f>
        <v>0</v>
      </c>
      <c r="AL20" s="27">
        <f t="array" ref="AL20">IF(ISBLANK(NIA_Cross!$A$2),100,IF(ISBLANK(A20),100,IF((OR(EXACT(A20,NIA_Cross!$C$2:$C$154))),VLOOKUP(A20,NIA_Cross!$C$2:$I$154,4,FALSE))))</f>
        <v>135.4</v>
      </c>
      <c r="AM20" s="29">
        <f t="shared" si="20"/>
        <v>4</v>
      </c>
      <c r="AN20" s="30">
        <f>VLOOKUP(AM20,[1]Punktezuordnung!$A$2:$B$52,2,FALSE())</f>
        <v>47</v>
      </c>
      <c r="AO20" s="52">
        <f t="array" ref="AO20">IF(ISBLANK(NIA_Weit!$A$2),0,IF(ISBLANK(A20),0,IF((OR(EXACT(A20,NIA_Weit!$C$2:$C$153))),VLOOKUP(A20,NIA_Weit!$C$2:$I$153,4,FALSE))))</f>
        <v>30</v>
      </c>
      <c r="AP20" s="29">
        <f t="shared" si="21"/>
        <v>8</v>
      </c>
      <c r="AQ20" s="40">
        <f>VLOOKUP(AP20,[1]Punktezuordnung!$A$2:$B$52,2,FALSE())</f>
        <v>43</v>
      </c>
      <c r="AR20" s="26" t="b">
        <f t="array" ref="AR20">IF(ISBLANK(STO_Weit!$A$2),0,IF(ISBLANK(A20),0,IF((OR(EXACT(A20,STO_Weit!$C$2:$C$133))),VLOOKUP(A20,STO_Weit!$C$2:$I$133,4,FALSE))))</f>
        <v>0</v>
      </c>
      <c r="AS20" s="29">
        <f t="shared" si="22"/>
        <v>51</v>
      </c>
      <c r="AT20" s="30">
        <f>VLOOKUP(AS20,[1]Punktezuordnung!$A$2:$B$52,2,FALSE())</f>
        <v>0</v>
      </c>
      <c r="AU20" s="28" t="b">
        <f t="array" ref="AU20">IF(ISBLANK(STO_Schlagwurf!$A$2),0,IF(ISBLANK(A20),0,IF((OR(EXACT(A20,STO_Schlagwurf!$C$2:$C$133))),VLOOKUP(A20,STO_Schlagwurf!$C$2:$I$133,4,FALSE))))</f>
        <v>0</v>
      </c>
      <c r="AV20" s="29">
        <f t="shared" si="23"/>
        <v>51</v>
      </c>
      <c r="AW20" s="30">
        <f>VLOOKUP(AV20,[1]Punktezuordnung!$A$2:$B$52,2,FALSE())</f>
        <v>0</v>
      </c>
      <c r="AX20" s="26">
        <f t="array" ref="AX20">IF(ISBLANK(ANG_Hindernissprint!$A$2),100,IF(ISBLANK(A20),100,IF((OR(EXACT(A20,ANG_Hindernissprint!$C$2:$C$143))),VLOOKUP(A20,ANG_Hindernissprint!$C$2:$I$143,4,FALSE))))</f>
        <v>14.38</v>
      </c>
      <c r="AY20" s="33">
        <f t="shared" si="24"/>
        <v>5</v>
      </c>
      <c r="AZ20" s="30">
        <f>VLOOKUP(AY20,[1]Punktezuordnung!$A$2:$B$52,2,FALSE())</f>
        <v>46</v>
      </c>
      <c r="BA20" s="54">
        <f t="array" ref="BA20">IF(ISBLANK(ANG_Hoch!$A$2),0,IF(ISBLANK(A20),0,IF((OR(EXACT(A20,ANG_Hoch!$C$2:$C$143))),VLOOKUP(A20,ANG_Hoch!$C$2:$I$143,4,FALSE))))</f>
        <v>0.7</v>
      </c>
      <c r="BB20" s="29">
        <f t="shared" si="25"/>
        <v>3</v>
      </c>
      <c r="BC20" s="39">
        <f>VLOOKUP(BB20,[1]Punktezuordnung!$A$2:$B$52,2,FALSE())</f>
        <v>48</v>
      </c>
    </row>
    <row r="21" spans="1:55" x14ac:dyDescent="0.3">
      <c r="A21" s="24" t="s">
        <v>329</v>
      </c>
      <c r="B21" s="24" t="s">
        <v>24</v>
      </c>
      <c r="C21" s="24">
        <v>2018</v>
      </c>
      <c r="D21" s="24" t="s">
        <v>260</v>
      </c>
      <c r="E21" s="29">
        <f t="shared" si="0"/>
        <v>18</v>
      </c>
      <c r="F21" s="40">
        <f>SUM(LARGE(H21:S21,{1;2;3;4;5;6;7;8;9}))</f>
        <v>100</v>
      </c>
      <c r="G21" s="34">
        <f t="shared" si="1"/>
        <v>2</v>
      </c>
      <c r="H21" s="35">
        <f t="shared" si="2"/>
        <v>0</v>
      </c>
      <c r="I21" s="30">
        <f t="shared" si="3"/>
        <v>0</v>
      </c>
      <c r="J21" s="35">
        <f t="shared" si="4"/>
        <v>0</v>
      </c>
      <c r="K21" s="30">
        <f t="shared" si="5"/>
        <v>0</v>
      </c>
      <c r="L21" s="31">
        <f t="shared" si="6"/>
        <v>0</v>
      </c>
      <c r="M21" s="32">
        <f t="shared" si="7"/>
        <v>0</v>
      </c>
      <c r="N21" s="36">
        <f t="shared" si="8"/>
        <v>0</v>
      </c>
      <c r="O21" s="51">
        <f t="shared" si="9"/>
        <v>0</v>
      </c>
      <c r="P21" s="35">
        <f t="shared" si="10"/>
        <v>0</v>
      </c>
      <c r="Q21" s="30">
        <f t="shared" si="11"/>
        <v>0</v>
      </c>
      <c r="R21" s="35">
        <f t="shared" si="12"/>
        <v>50</v>
      </c>
      <c r="S21" s="30">
        <f t="shared" si="13"/>
        <v>50</v>
      </c>
      <c r="T21" s="25" t="b">
        <f t="array" ref="T21">IF(ISBLANK(ALS_Sprint!$A$2),100,IF(ISBLANK(A21),100,IF((OR(EXACT(A21,ALS_Sprint!$C$2:$C$200))),VLOOKUP(A21,ALS_Sprint!$C$2:$I$200,4,FALSE))))</f>
        <v>0</v>
      </c>
      <c r="U21" s="29">
        <f t="shared" si="14"/>
        <v>51</v>
      </c>
      <c r="V21" s="40">
        <f>VLOOKUP(U21,[1]Punktezuordnung!$A$2:$B$52,2,FALSE())</f>
        <v>0</v>
      </c>
      <c r="W21" s="55" t="b">
        <f t="array" ref="W21">IF(ISBLANK(ALS_Wurf!$A$2),0,IF(ISBLANK(A21),0,IF((OR(EXACT(A21,ALS_Wurf!$C$2:$C$96))),VLOOKUP(A21,ALS_Wurf!$C$2:$I$96,4,FALSE))))</f>
        <v>0</v>
      </c>
      <c r="X21" s="29">
        <f t="shared" si="15"/>
        <v>51</v>
      </c>
      <c r="Y21" s="40">
        <f>VLOOKUP(X21,[1]Punktezuordnung!$A$2:$B$52,2,FALSE())</f>
        <v>0</v>
      </c>
      <c r="Z21" s="28" t="b">
        <f t="array" ref="Z21">IF(ISBLANK(FRI_Sprint!$A$2),100,IF(ISBLANK(A21),100,IF((OR(EXACT(A21,FRI_Sprint!$C$2:$C$149))),VLOOKUP(A21,FRI_Sprint!$C$2:$I$149,4,FALSE))))</f>
        <v>0</v>
      </c>
      <c r="AA21" s="29">
        <f t="shared" si="16"/>
        <v>51</v>
      </c>
      <c r="AB21" s="40">
        <f>VLOOKUP(AA21,[1]Punktezuordnung!$A$2:$B$52,2,FALSE())</f>
        <v>0</v>
      </c>
      <c r="AC21" s="37" t="b">
        <f t="array" ref="AC21">IF(ISBLANK(FRI_Stoß!$A$2),0,IF(ISBLANK(A21),0,IF((OR(EXACT(A21,FRI_Stoß!$C$2:$C$147))),VLOOKUP(A21,FRI_Stoß!$C$2:$I$147,4,FALSE))))</f>
        <v>0</v>
      </c>
      <c r="AD21" s="29">
        <f t="shared" si="17"/>
        <v>51</v>
      </c>
      <c r="AE21" s="40">
        <f>VLOOKUP(AD21,[1]Punktezuordnung!$A$2:$B$52,2,FALSE())</f>
        <v>0</v>
      </c>
      <c r="AF21" s="59" t="b">
        <f t="array" ref="AF21">IF(ISBLANK(LAT_Zielweit!$A$2),0,IF(ISBLANK(A21),0,IF((OR(EXACT(A21,LAT_Zielweit!$C$2:$C$155))),VLOOKUP(A21,LAT_Zielweit!$C$2:$I$155,4,FALSE))))</f>
        <v>0</v>
      </c>
      <c r="AG21" s="29">
        <f t="shared" si="18"/>
        <v>51</v>
      </c>
      <c r="AH21" s="40">
        <f>VLOOKUP(AG21,[1]Punktezuordnung!$A$2:$B$52,2,FALSE())</f>
        <v>0</v>
      </c>
      <c r="AI21" s="38" t="b">
        <f t="array" ref="AI21">IF(ISBLANK(LAT_Dreh!$A$2),0,IF(ISBLANK(A21),0,IF((OR(EXACT(A21,LAT_Dreh!$C$2:$C$156))),VLOOKUP(A21,LAT_Dreh!$C$2:$I$156,4,FALSE))))</f>
        <v>0</v>
      </c>
      <c r="AJ21" s="29">
        <f t="shared" si="19"/>
        <v>51</v>
      </c>
      <c r="AK21" s="40">
        <f>VLOOKUP(AJ21,[1]Punktezuordnung!$A$2:$B$52,2,FALSE())</f>
        <v>0</v>
      </c>
      <c r="AL21" s="27">
        <v>1000</v>
      </c>
      <c r="AM21" s="29">
        <f t="shared" si="20"/>
        <v>51</v>
      </c>
      <c r="AN21" s="30">
        <f>VLOOKUP(AM21,[1]Punktezuordnung!$A$2:$B$52,2,FALSE())</f>
        <v>0</v>
      </c>
      <c r="AO21" s="52" t="b">
        <f t="array" ref="AO21">IF(ISBLANK(NIA_Weit!$A$2),0,IF(ISBLANK(A21),0,IF((OR(EXACT(A21,NIA_Weit!$C$2:$C$153))),VLOOKUP(A21,NIA_Weit!$C$2:$I$153,4,FALSE))))</f>
        <v>0</v>
      </c>
      <c r="AP21" s="29">
        <f t="shared" si="21"/>
        <v>51</v>
      </c>
      <c r="AQ21" s="40">
        <f>VLOOKUP(AP21,[1]Punktezuordnung!$A$2:$B$52,2,FALSE())</f>
        <v>0</v>
      </c>
      <c r="AR21" s="26" t="b">
        <f t="array" ref="AR21">IF(ISBLANK(STO_Weit!$A$2),0,IF(ISBLANK(A21),0,IF((OR(EXACT(A21,STO_Weit!$C$2:$C$133))),VLOOKUP(A21,STO_Weit!$C$2:$I$133,4,FALSE))))</f>
        <v>0</v>
      </c>
      <c r="AS21" s="29">
        <f t="shared" si="22"/>
        <v>51</v>
      </c>
      <c r="AT21" s="30">
        <f>VLOOKUP(AS21,[1]Punktezuordnung!$A$2:$B$52,2,FALSE())</f>
        <v>0</v>
      </c>
      <c r="AU21" s="28" t="b">
        <f t="array" ref="AU21">IF(ISBLANK(STO_Schlagwurf!$A$2),0,IF(ISBLANK(A21),0,IF((OR(EXACT(A21,STO_Schlagwurf!$C$2:$C$133))),VLOOKUP(A21,STO_Schlagwurf!$C$2:$I$133,4,FALSE))))</f>
        <v>0</v>
      </c>
      <c r="AV21" s="29">
        <f t="shared" si="23"/>
        <v>51</v>
      </c>
      <c r="AW21" s="30">
        <f>VLOOKUP(AV21,[1]Punktezuordnung!$A$2:$B$52,2,FALSE())</f>
        <v>0</v>
      </c>
      <c r="AX21" s="26">
        <f t="array" ref="AX21">IF(ISBLANK(ANG_Hindernissprint!$A$2),100,IF(ISBLANK(A21),100,IF((OR(EXACT(A21,ANG_Hindernissprint!$C$2:$C$143))),VLOOKUP(A21,ANG_Hindernissprint!$C$2:$I$143,4,FALSE))))</f>
        <v>13.36</v>
      </c>
      <c r="AY21" s="33">
        <f t="shared" si="24"/>
        <v>1</v>
      </c>
      <c r="AZ21" s="30">
        <f>VLOOKUP(AY21,[1]Punktezuordnung!$A$2:$B$52,2,FALSE())</f>
        <v>50</v>
      </c>
      <c r="BA21" s="54">
        <f t="array" ref="BA21">IF(ISBLANK(ANG_Hoch!$A$2),0,IF(ISBLANK(A21),0,IF((OR(EXACT(A21,ANG_Hoch!$C$2:$C$143))),VLOOKUP(A21,ANG_Hoch!$C$2:$I$143,4,FALSE))))</f>
        <v>0.75</v>
      </c>
      <c r="BB21" s="29">
        <f t="shared" si="25"/>
        <v>1</v>
      </c>
      <c r="BC21" s="39">
        <f>VLOOKUP(BB21,[1]Punktezuordnung!$A$2:$B$52,2,FALSE())</f>
        <v>50</v>
      </c>
    </row>
    <row r="22" spans="1:55" x14ac:dyDescent="0.3">
      <c r="A22" s="24" t="s">
        <v>331</v>
      </c>
      <c r="B22" s="24" t="s">
        <v>24</v>
      </c>
      <c r="C22" s="24">
        <v>2018</v>
      </c>
      <c r="D22" s="24" t="s">
        <v>260</v>
      </c>
      <c r="E22" s="29">
        <f t="shared" si="0"/>
        <v>19</v>
      </c>
      <c r="F22" s="40">
        <f>SUM(LARGE(H22:S22,{1;2;3;4;5;6;7;8;9}))</f>
        <v>92</v>
      </c>
      <c r="G22" s="34">
        <f t="shared" si="1"/>
        <v>2</v>
      </c>
      <c r="H22" s="35">
        <f t="shared" si="2"/>
        <v>0</v>
      </c>
      <c r="I22" s="30">
        <f t="shared" si="3"/>
        <v>0</v>
      </c>
      <c r="J22" s="35">
        <f t="shared" si="4"/>
        <v>0</v>
      </c>
      <c r="K22" s="30">
        <f t="shared" si="5"/>
        <v>0</v>
      </c>
      <c r="L22" s="31">
        <f t="shared" si="6"/>
        <v>0</v>
      </c>
      <c r="M22" s="32">
        <f t="shared" si="7"/>
        <v>0</v>
      </c>
      <c r="N22" s="36">
        <f t="shared" si="8"/>
        <v>0</v>
      </c>
      <c r="O22" s="51">
        <f t="shared" si="9"/>
        <v>0</v>
      </c>
      <c r="P22" s="35">
        <f t="shared" si="10"/>
        <v>0</v>
      </c>
      <c r="Q22" s="30">
        <f t="shared" si="11"/>
        <v>0</v>
      </c>
      <c r="R22" s="35">
        <f t="shared" si="12"/>
        <v>44</v>
      </c>
      <c r="S22" s="30">
        <f t="shared" si="13"/>
        <v>48</v>
      </c>
      <c r="T22" s="25" t="b">
        <f t="array" ref="T22">IF(ISBLANK(ALS_Sprint!$A$2),100,IF(ISBLANK(A22),100,IF((OR(EXACT(A22,ALS_Sprint!$C$2:$C$200))),VLOOKUP(A22,ALS_Sprint!$C$2:$I$200,4,FALSE))))</f>
        <v>0</v>
      </c>
      <c r="U22" s="29">
        <f t="shared" si="14"/>
        <v>51</v>
      </c>
      <c r="V22" s="40">
        <f>VLOOKUP(U22,[1]Punktezuordnung!$A$2:$B$52,2,FALSE())</f>
        <v>0</v>
      </c>
      <c r="W22" s="55" t="b">
        <f t="array" ref="W22">IF(ISBLANK(ALS_Wurf!$A$2),0,IF(ISBLANK(A22),0,IF((OR(EXACT(A22,ALS_Wurf!$C$2:$C$96))),VLOOKUP(A22,ALS_Wurf!$C$2:$I$96,4,FALSE))))</f>
        <v>0</v>
      </c>
      <c r="X22" s="29">
        <f t="shared" si="15"/>
        <v>51</v>
      </c>
      <c r="Y22" s="40">
        <f>VLOOKUP(X22,[1]Punktezuordnung!$A$2:$B$52,2,FALSE())</f>
        <v>0</v>
      </c>
      <c r="Z22" s="28" t="b">
        <f t="array" ref="Z22">IF(ISBLANK(FRI_Sprint!$A$2),100,IF(ISBLANK(A22),100,IF((OR(EXACT(A22,FRI_Sprint!$C$2:$C$149))),VLOOKUP(A22,FRI_Sprint!$C$2:$I$149,4,FALSE))))</f>
        <v>0</v>
      </c>
      <c r="AA22" s="29">
        <f t="shared" si="16"/>
        <v>51</v>
      </c>
      <c r="AB22" s="40">
        <f>VLOOKUP(AA22,[1]Punktezuordnung!$A$2:$B$52,2,FALSE())</f>
        <v>0</v>
      </c>
      <c r="AC22" s="37" t="b">
        <f t="array" ref="AC22">IF(ISBLANK(FRI_Stoß!$A$2),0,IF(ISBLANK(A22),0,IF((OR(EXACT(A22,FRI_Stoß!$C$2:$C$147))),VLOOKUP(A22,FRI_Stoß!$C$2:$I$147,4,FALSE))))</f>
        <v>0</v>
      </c>
      <c r="AD22" s="29">
        <f t="shared" si="17"/>
        <v>51</v>
      </c>
      <c r="AE22" s="40">
        <f>VLOOKUP(AD22,[1]Punktezuordnung!$A$2:$B$52,2,FALSE())</f>
        <v>0</v>
      </c>
      <c r="AF22" s="59" t="b">
        <f t="array" ref="AF22">IF(ISBLANK(LAT_Zielweit!$A$2),0,IF(ISBLANK(A22),0,IF((OR(EXACT(A22,LAT_Zielweit!$C$2:$C$155))),VLOOKUP(A22,LAT_Zielweit!$C$2:$I$155,4,FALSE))))</f>
        <v>0</v>
      </c>
      <c r="AG22" s="29">
        <f t="shared" si="18"/>
        <v>51</v>
      </c>
      <c r="AH22" s="40">
        <f>VLOOKUP(AG22,[1]Punktezuordnung!$A$2:$B$52,2,FALSE())</f>
        <v>0</v>
      </c>
      <c r="AI22" s="38" t="b">
        <f t="array" ref="AI22">IF(ISBLANK(LAT_Dreh!$A$2),0,IF(ISBLANK(A22),0,IF((OR(EXACT(A22,LAT_Dreh!$C$2:$C$156))),VLOOKUP(A22,LAT_Dreh!$C$2:$I$156,4,FALSE))))</f>
        <v>0</v>
      </c>
      <c r="AJ22" s="29">
        <f t="shared" si="19"/>
        <v>51</v>
      </c>
      <c r="AK22" s="40">
        <f>VLOOKUP(AJ22,[1]Punktezuordnung!$A$2:$B$52,2,FALSE())</f>
        <v>0</v>
      </c>
      <c r="AL22" s="27">
        <v>1000</v>
      </c>
      <c r="AM22" s="29">
        <f t="shared" si="20"/>
        <v>51</v>
      </c>
      <c r="AN22" s="30">
        <f>VLOOKUP(AM22,[1]Punktezuordnung!$A$2:$B$52,2,FALSE())</f>
        <v>0</v>
      </c>
      <c r="AO22" s="52" t="b">
        <f t="array" ref="AO22">IF(ISBLANK(NIA_Weit!$A$2),0,IF(ISBLANK(A22),0,IF((OR(EXACT(A22,NIA_Weit!$C$2:$C$153))),VLOOKUP(A22,NIA_Weit!$C$2:$I$153,4,FALSE))))</f>
        <v>0</v>
      </c>
      <c r="AP22" s="29">
        <f t="shared" si="21"/>
        <v>51</v>
      </c>
      <c r="AQ22" s="40">
        <f>VLOOKUP(AP22,[1]Punktezuordnung!$A$2:$B$52,2,FALSE())</f>
        <v>0</v>
      </c>
      <c r="AR22" s="26" t="b">
        <f t="array" ref="AR22">IF(ISBLANK(STO_Weit!$A$2),0,IF(ISBLANK(A22),0,IF((OR(EXACT(A22,STO_Weit!$C$2:$C$133))),VLOOKUP(A22,STO_Weit!$C$2:$I$133,4,FALSE))))</f>
        <v>0</v>
      </c>
      <c r="AS22" s="29">
        <f t="shared" si="22"/>
        <v>51</v>
      </c>
      <c r="AT22" s="30">
        <f>VLOOKUP(AS22,[1]Punktezuordnung!$A$2:$B$52,2,FALSE())</f>
        <v>0</v>
      </c>
      <c r="AU22" s="28" t="b">
        <f t="array" ref="AU22">IF(ISBLANK(STO_Schlagwurf!$A$2),0,IF(ISBLANK(A22),0,IF((OR(EXACT(A22,STO_Schlagwurf!$C$2:$C$133))),VLOOKUP(A22,STO_Schlagwurf!$C$2:$I$133,4,FALSE))))</f>
        <v>0</v>
      </c>
      <c r="AV22" s="29">
        <f t="shared" si="23"/>
        <v>51</v>
      </c>
      <c r="AW22" s="30">
        <f>VLOOKUP(AV22,[1]Punktezuordnung!$A$2:$B$52,2,FALSE())</f>
        <v>0</v>
      </c>
      <c r="AX22" s="26">
        <f t="array" ref="AX22">IF(ISBLANK(ANG_Hindernissprint!$A$2),100,IF(ISBLANK(A22),100,IF((OR(EXACT(A22,ANG_Hindernissprint!$C$2:$C$143))),VLOOKUP(A22,ANG_Hindernissprint!$C$2:$I$143,4,FALSE))))</f>
        <v>15.27</v>
      </c>
      <c r="AY22" s="33">
        <f t="shared" si="24"/>
        <v>7</v>
      </c>
      <c r="AZ22" s="30">
        <f>VLOOKUP(AY22,[1]Punktezuordnung!$A$2:$B$52,2,FALSE())</f>
        <v>44</v>
      </c>
      <c r="BA22" s="54">
        <f t="array" ref="BA22">IF(ISBLANK(ANG_Hoch!$A$2),0,IF(ISBLANK(A22),0,IF((OR(EXACT(A22,ANG_Hoch!$C$2:$C$143))),VLOOKUP(A22,ANG_Hoch!$C$2:$I$143,4,FALSE))))</f>
        <v>0.7</v>
      </c>
      <c r="BB22" s="29">
        <f t="shared" si="25"/>
        <v>3</v>
      </c>
      <c r="BC22" s="39">
        <f>VLOOKUP(BB22,[1]Punktezuordnung!$A$2:$B$52,2,FALSE())</f>
        <v>48</v>
      </c>
    </row>
    <row r="23" spans="1:55" x14ac:dyDescent="0.3">
      <c r="A23" s="24" t="s">
        <v>300</v>
      </c>
      <c r="B23" s="24" t="s">
        <v>24</v>
      </c>
      <c r="C23" s="24">
        <v>2018</v>
      </c>
      <c r="D23" s="24" t="s">
        <v>184</v>
      </c>
      <c r="E23" s="29">
        <f t="shared" si="0"/>
        <v>20</v>
      </c>
      <c r="F23" s="40">
        <f>SUM(LARGE(H23:S23,{1;2;3;4;5;6;7;8;9}))</f>
        <v>90</v>
      </c>
      <c r="G23" s="34">
        <f t="shared" si="1"/>
        <v>2</v>
      </c>
      <c r="H23" s="35">
        <f t="shared" si="2"/>
        <v>0</v>
      </c>
      <c r="I23" s="30">
        <f t="shared" si="3"/>
        <v>0</v>
      </c>
      <c r="J23" s="35">
        <f t="shared" si="4"/>
        <v>0</v>
      </c>
      <c r="K23" s="30">
        <f t="shared" si="5"/>
        <v>0</v>
      </c>
      <c r="L23" s="31">
        <f t="shared" si="6"/>
        <v>0</v>
      </c>
      <c r="M23" s="32">
        <f t="shared" si="7"/>
        <v>0</v>
      </c>
      <c r="N23" s="36">
        <f t="shared" si="8"/>
        <v>0</v>
      </c>
      <c r="O23" s="51">
        <f t="shared" si="9"/>
        <v>0</v>
      </c>
      <c r="P23" s="35">
        <f t="shared" si="10"/>
        <v>45</v>
      </c>
      <c r="Q23" s="30">
        <f t="shared" si="11"/>
        <v>45</v>
      </c>
      <c r="R23" s="35">
        <f t="shared" si="12"/>
        <v>0</v>
      </c>
      <c r="S23" s="30">
        <f t="shared" si="13"/>
        <v>0</v>
      </c>
      <c r="T23" s="25" t="b">
        <f t="array" ref="T23">IF(ISBLANK(ALS_Sprint!$A$2),100,IF(ISBLANK(A23),100,IF((OR(EXACT(A23,ALS_Sprint!$C$2:$C$200))),VLOOKUP(A23,ALS_Sprint!$C$2:$I$200,4,FALSE))))</f>
        <v>0</v>
      </c>
      <c r="U23" s="29">
        <f t="shared" si="14"/>
        <v>51</v>
      </c>
      <c r="V23" s="40">
        <f>VLOOKUP(U23,[1]Punktezuordnung!$A$2:$B$52,2,FALSE())</f>
        <v>0</v>
      </c>
      <c r="W23" s="55" t="b">
        <f t="array" ref="W23">IF(ISBLANK(ALS_Wurf!$A$2),0,IF(ISBLANK(A23),0,IF((OR(EXACT(A23,ALS_Wurf!$C$2:$C$96))),VLOOKUP(A23,ALS_Wurf!$C$2:$I$96,4,FALSE))))</f>
        <v>0</v>
      </c>
      <c r="X23" s="29">
        <f t="shared" si="15"/>
        <v>51</v>
      </c>
      <c r="Y23" s="40">
        <f>VLOOKUP(X23,[1]Punktezuordnung!$A$2:$B$52,2,FALSE())</f>
        <v>0</v>
      </c>
      <c r="Z23" s="28" t="b">
        <f t="array" ref="Z23">IF(ISBLANK(FRI_Sprint!$A$2),100,IF(ISBLANK(A23),100,IF((OR(EXACT(A23,FRI_Sprint!$C$2:$C$149))),VLOOKUP(A23,FRI_Sprint!$C$2:$I$149,4,FALSE))))</f>
        <v>0</v>
      </c>
      <c r="AA23" s="29">
        <f t="shared" si="16"/>
        <v>51</v>
      </c>
      <c r="AB23" s="40">
        <f>VLOOKUP(AA23,[1]Punktezuordnung!$A$2:$B$52,2,FALSE())</f>
        <v>0</v>
      </c>
      <c r="AC23" s="37" t="b">
        <f t="array" ref="AC23">IF(ISBLANK(FRI_Stoß!$A$2),0,IF(ISBLANK(A23),0,IF((OR(EXACT(A23,FRI_Stoß!$C$2:$C$147))),VLOOKUP(A23,FRI_Stoß!$C$2:$I$147,4,FALSE))))</f>
        <v>0</v>
      </c>
      <c r="AD23" s="29">
        <f t="shared" si="17"/>
        <v>51</v>
      </c>
      <c r="AE23" s="40">
        <f>VLOOKUP(AD23,[1]Punktezuordnung!$A$2:$B$52,2,FALSE())</f>
        <v>0</v>
      </c>
      <c r="AF23" s="59" t="b">
        <f t="array" ref="AF23">IF(ISBLANK(LAT_Zielweit!$A$2),0,IF(ISBLANK(A23),0,IF((OR(EXACT(A23,LAT_Zielweit!$C$2:$C$155))),VLOOKUP(A23,LAT_Zielweit!$C$2:$I$155,4,FALSE))))</f>
        <v>0</v>
      </c>
      <c r="AG23" s="29">
        <f t="shared" si="18"/>
        <v>51</v>
      </c>
      <c r="AH23" s="40">
        <f>VLOOKUP(AG23,[1]Punktezuordnung!$A$2:$B$52,2,FALSE())</f>
        <v>0</v>
      </c>
      <c r="AI23" s="38" t="b">
        <f t="array" ref="AI23">IF(ISBLANK(LAT_Dreh!$A$2),0,IF(ISBLANK(A23),0,IF((OR(EXACT(A23,LAT_Dreh!$C$2:$C$156))),VLOOKUP(A23,LAT_Dreh!$C$2:$I$156,4,FALSE))))</f>
        <v>0</v>
      </c>
      <c r="AJ23" s="29">
        <f t="shared" si="19"/>
        <v>51</v>
      </c>
      <c r="AK23" s="40">
        <f>VLOOKUP(AJ23,[1]Punktezuordnung!$A$2:$B$52,2,FALSE())</f>
        <v>0</v>
      </c>
      <c r="AL23" s="27">
        <v>1000</v>
      </c>
      <c r="AM23" s="29">
        <f t="shared" si="20"/>
        <v>51</v>
      </c>
      <c r="AN23" s="30">
        <f>VLOOKUP(AM23,[1]Punktezuordnung!$A$2:$B$52,2,FALSE())</f>
        <v>0</v>
      </c>
      <c r="AO23" s="52" t="b">
        <f t="array" ref="AO23">IF(ISBLANK(NIA_Weit!$A$2),0,IF(ISBLANK(A23),0,IF((OR(EXACT(A23,NIA_Weit!$C$2:$C$153))),VLOOKUP(A23,NIA_Weit!$C$2:$I$153,4,FALSE))))</f>
        <v>0</v>
      </c>
      <c r="AP23" s="29">
        <f t="shared" si="21"/>
        <v>51</v>
      </c>
      <c r="AQ23" s="40">
        <f>VLOOKUP(AP23,[1]Punktezuordnung!$A$2:$B$52,2,FALSE())</f>
        <v>0</v>
      </c>
      <c r="AR23" s="26">
        <f t="array" ref="AR23">IF(ISBLANK(STO_Weit!$A$2),0,IF(ISBLANK(A23),0,IF((OR(EXACT(A23,STO_Weit!$C$2:$C$133))),VLOOKUP(A23,STO_Weit!$C$2:$I$133,4,FALSE))))</f>
        <v>2</v>
      </c>
      <c r="AS23" s="29">
        <f t="shared" si="22"/>
        <v>6</v>
      </c>
      <c r="AT23" s="30">
        <f>VLOOKUP(AS23,[1]Punktezuordnung!$A$2:$B$52,2,FALSE())</f>
        <v>45</v>
      </c>
      <c r="AU23" s="28">
        <f t="array" ref="AU23">IF(ISBLANK(STO_Schlagwurf!$A$2),0,IF(ISBLANK(A23),0,IF((OR(EXACT(A23,STO_Schlagwurf!$C$2:$C$133))),VLOOKUP(A23,STO_Schlagwurf!$C$2:$I$133,4,FALSE))))</f>
        <v>31</v>
      </c>
      <c r="AV23" s="29">
        <f t="shared" si="23"/>
        <v>6</v>
      </c>
      <c r="AW23" s="30">
        <f>VLOOKUP(AV23,[1]Punktezuordnung!$A$2:$B$52,2,FALSE())</f>
        <v>45</v>
      </c>
      <c r="AX23" s="26" t="b">
        <f t="array" ref="AX23">IF(ISBLANK(ANG_Hindernissprint!$A$2),100,IF(ISBLANK(A23),100,IF((OR(EXACT(A23,ANG_Hindernissprint!$C$2:$C$143))),VLOOKUP(A23,ANG_Hindernissprint!$C$2:$I$143,4,FALSE))))</f>
        <v>0</v>
      </c>
      <c r="AY23" s="33">
        <f t="shared" si="24"/>
        <v>51</v>
      </c>
      <c r="AZ23" s="30">
        <f>VLOOKUP(AY23,[1]Punktezuordnung!$A$2:$B$52,2,FALSE())</f>
        <v>0</v>
      </c>
      <c r="BA23" s="54" t="b">
        <f t="array" ref="BA23">IF(ISBLANK(ANG_Hoch!$A$2),0,IF(ISBLANK(A23),0,IF((OR(EXACT(A23,ANG_Hoch!$C$2:$C$143))),VLOOKUP(A23,ANG_Hoch!$C$2:$I$143,4,FALSE))))</f>
        <v>0</v>
      </c>
      <c r="BB23" s="29">
        <f t="shared" si="25"/>
        <v>51</v>
      </c>
      <c r="BC23" s="39">
        <f>VLOOKUP(BB23,[1]Punktezuordnung!$A$2:$B$52,2,FALSE())</f>
        <v>0</v>
      </c>
    </row>
    <row r="24" spans="1:55" x14ac:dyDescent="0.3">
      <c r="A24" s="24" t="s">
        <v>265</v>
      </c>
      <c r="B24" s="24" t="s">
        <v>24</v>
      </c>
      <c r="C24" s="24">
        <v>2018</v>
      </c>
      <c r="D24" s="24" t="s">
        <v>260</v>
      </c>
      <c r="E24" s="29">
        <f t="shared" si="0"/>
        <v>21</v>
      </c>
      <c r="F24" s="40">
        <f>SUM(LARGE(H24:S24,{1;2;3;4;5;6;7;8;9}))</f>
        <v>87</v>
      </c>
      <c r="G24" s="34">
        <f t="shared" si="1"/>
        <v>2</v>
      </c>
      <c r="H24" s="35">
        <f t="shared" si="2"/>
        <v>0</v>
      </c>
      <c r="I24" s="30">
        <f t="shared" si="3"/>
        <v>0</v>
      </c>
      <c r="J24" s="35">
        <f t="shared" si="4"/>
        <v>0</v>
      </c>
      <c r="K24" s="30">
        <f t="shared" si="5"/>
        <v>0</v>
      </c>
      <c r="L24" s="31">
        <f t="shared" si="6"/>
        <v>0</v>
      </c>
      <c r="M24" s="32">
        <f t="shared" si="7"/>
        <v>0</v>
      </c>
      <c r="N24" s="36">
        <f t="shared" si="8"/>
        <v>42</v>
      </c>
      <c r="O24" s="51">
        <f t="shared" si="9"/>
        <v>45</v>
      </c>
      <c r="P24" s="35">
        <f t="shared" si="10"/>
        <v>0</v>
      </c>
      <c r="Q24" s="30">
        <f t="shared" si="11"/>
        <v>0</v>
      </c>
      <c r="R24" s="35">
        <f t="shared" si="12"/>
        <v>0</v>
      </c>
      <c r="S24" s="30">
        <f t="shared" si="13"/>
        <v>0</v>
      </c>
      <c r="T24" s="25" t="b">
        <f t="array" ref="T24">IF(ISBLANK(ALS_Sprint!$A$2),100,IF(ISBLANK(A24),100,IF((OR(EXACT(A24,ALS_Sprint!$C$2:$C$200))),VLOOKUP(A24,ALS_Sprint!$C$2:$I$200,4,FALSE))))</f>
        <v>0</v>
      </c>
      <c r="U24" s="29">
        <f t="shared" si="14"/>
        <v>51</v>
      </c>
      <c r="V24" s="40">
        <f>VLOOKUP(U24,[1]Punktezuordnung!$A$2:$B$52,2,FALSE())</f>
        <v>0</v>
      </c>
      <c r="W24" s="55" t="b">
        <f t="array" ref="W24">IF(ISBLANK(ALS_Wurf!$A$2),0,IF(ISBLANK(A24),0,IF((OR(EXACT(A24,ALS_Wurf!$C$2:$C$96))),VLOOKUP(A24,ALS_Wurf!$C$2:$I$96,4,FALSE))))</f>
        <v>0</v>
      </c>
      <c r="X24" s="29">
        <f t="shared" si="15"/>
        <v>51</v>
      </c>
      <c r="Y24" s="40">
        <f>VLOOKUP(X24,[1]Punktezuordnung!$A$2:$B$52,2,FALSE())</f>
        <v>0</v>
      </c>
      <c r="Z24" s="28" t="b">
        <f t="array" ref="Z24">IF(ISBLANK(FRI_Sprint!$A$2),100,IF(ISBLANK(A24),100,IF((OR(EXACT(A24,FRI_Sprint!$C$2:$C$149))),VLOOKUP(A24,FRI_Sprint!$C$2:$I$149,4,FALSE))))</f>
        <v>0</v>
      </c>
      <c r="AA24" s="29">
        <f t="shared" si="16"/>
        <v>51</v>
      </c>
      <c r="AB24" s="40">
        <f>VLOOKUP(AA24,[1]Punktezuordnung!$A$2:$B$52,2,FALSE())</f>
        <v>0</v>
      </c>
      <c r="AC24" s="37" t="b">
        <f t="array" ref="AC24">IF(ISBLANK(FRI_Stoß!$A$2),0,IF(ISBLANK(A24),0,IF((OR(EXACT(A24,FRI_Stoß!$C$2:$C$147))),VLOOKUP(A24,FRI_Stoß!$C$2:$I$147,4,FALSE))))</f>
        <v>0</v>
      </c>
      <c r="AD24" s="29">
        <f t="shared" si="17"/>
        <v>51</v>
      </c>
      <c r="AE24" s="40">
        <f>VLOOKUP(AD24,[1]Punktezuordnung!$A$2:$B$52,2,FALSE())</f>
        <v>0</v>
      </c>
      <c r="AF24" s="59" t="b">
        <f t="array" ref="AF24">IF(ISBLANK(LAT_Zielweit!$A$2),0,IF(ISBLANK(A24),0,IF((OR(EXACT(A24,LAT_Zielweit!$C$2:$C$155))),VLOOKUP(A24,LAT_Zielweit!$C$2:$I$155,4,FALSE))))</f>
        <v>0</v>
      </c>
      <c r="AG24" s="29">
        <f t="shared" si="18"/>
        <v>51</v>
      </c>
      <c r="AH24" s="40">
        <f>VLOOKUP(AG24,[1]Punktezuordnung!$A$2:$B$52,2,FALSE())</f>
        <v>0</v>
      </c>
      <c r="AI24" s="38" t="b">
        <f t="array" ref="AI24">IF(ISBLANK(LAT_Dreh!$A$2),0,IF(ISBLANK(A24),0,IF((OR(EXACT(A24,LAT_Dreh!$C$2:$C$156))),VLOOKUP(A24,LAT_Dreh!$C$2:$I$156,4,FALSE))))</f>
        <v>0</v>
      </c>
      <c r="AJ24" s="29">
        <f t="shared" si="19"/>
        <v>51</v>
      </c>
      <c r="AK24" s="40">
        <f>VLOOKUP(AJ24,[1]Punktezuordnung!$A$2:$B$52,2,FALSE())</f>
        <v>0</v>
      </c>
      <c r="AL24" s="27">
        <f t="array" ref="AL24">IF(ISBLANK(NIA_Cross!$A$2),100,IF(ISBLANK(A24),100,IF((OR(EXACT(A24,NIA_Cross!$C$2:$C$154))),VLOOKUP(A24,NIA_Cross!$C$2:$I$154,4,FALSE))))</f>
        <v>155.1</v>
      </c>
      <c r="AM24" s="29">
        <f t="shared" si="20"/>
        <v>9</v>
      </c>
      <c r="AN24" s="30">
        <f>VLOOKUP(AM24,[1]Punktezuordnung!$A$2:$B$52,2,FALSE())</f>
        <v>42</v>
      </c>
      <c r="AO24" s="52">
        <f t="array" ref="AO24">IF(ISBLANK(NIA_Weit!$A$2),0,IF(ISBLANK(A24),0,IF((OR(EXACT(A24,NIA_Weit!$C$2:$C$153))),VLOOKUP(A24,NIA_Weit!$C$2:$I$153,4,FALSE))))</f>
        <v>33</v>
      </c>
      <c r="AP24" s="29">
        <f t="shared" si="21"/>
        <v>6</v>
      </c>
      <c r="AQ24" s="40">
        <f>VLOOKUP(AP24,[1]Punktezuordnung!$A$2:$B$52,2,FALSE())</f>
        <v>45</v>
      </c>
      <c r="AR24" s="26" t="b">
        <f t="array" ref="AR24">IF(ISBLANK(STO_Weit!$A$2),0,IF(ISBLANK(A24),0,IF((OR(EXACT(A24,STO_Weit!$C$2:$C$133))),VLOOKUP(A24,STO_Weit!$C$2:$I$133,4,FALSE))))</f>
        <v>0</v>
      </c>
      <c r="AS24" s="29">
        <f t="shared" si="22"/>
        <v>51</v>
      </c>
      <c r="AT24" s="30">
        <f>VLOOKUP(AS24,[1]Punktezuordnung!$A$2:$B$52,2,FALSE())</f>
        <v>0</v>
      </c>
      <c r="AU24" s="28" t="b">
        <f t="array" ref="AU24">IF(ISBLANK(STO_Schlagwurf!$A$2),0,IF(ISBLANK(A24),0,IF((OR(EXACT(A24,STO_Schlagwurf!$C$2:$C$133))),VLOOKUP(A24,STO_Schlagwurf!$C$2:$I$133,4,FALSE))))</f>
        <v>0</v>
      </c>
      <c r="AV24" s="29">
        <f t="shared" si="23"/>
        <v>51</v>
      </c>
      <c r="AW24" s="30">
        <f>VLOOKUP(AV24,[1]Punktezuordnung!$A$2:$B$52,2,FALSE())</f>
        <v>0</v>
      </c>
      <c r="AX24" s="26" t="b">
        <f t="array" ref="AX24">IF(ISBLANK(ANG_Hindernissprint!$A$2),100,IF(ISBLANK(A24),100,IF((OR(EXACT(A24,ANG_Hindernissprint!$C$2:$C$143))),VLOOKUP(A24,ANG_Hindernissprint!$C$2:$I$143,4,FALSE))))</f>
        <v>0</v>
      </c>
      <c r="AY24" s="33">
        <f t="shared" si="24"/>
        <v>51</v>
      </c>
      <c r="AZ24" s="30">
        <f>VLOOKUP(AY24,[1]Punktezuordnung!$A$2:$B$52,2,FALSE())</f>
        <v>0</v>
      </c>
      <c r="BA24" s="54" t="b">
        <f t="array" ref="BA24">IF(ISBLANK(ANG_Hoch!$A$2),0,IF(ISBLANK(A24),0,IF((OR(EXACT(A24,ANG_Hoch!$C$2:$C$143))),VLOOKUP(A24,ANG_Hoch!$C$2:$I$143,4,FALSE))))</f>
        <v>0</v>
      </c>
      <c r="BB24" s="29">
        <f t="shared" si="25"/>
        <v>51</v>
      </c>
      <c r="BC24" s="39">
        <f>VLOOKUP(BB24,[1]Punktezuordnung!$A$2:$B$52,2,FALSE())</f>
        <v>0</v>
      </c>
    </row>
    <row r="25" spans="1:55" x14ac:dyDescent="0.3">
      <c r="A25" s="24" t="s">
        <v>333</v>
      </c>
      <c r="B25" s="24" t="s">
        <v>24</v>
      </c>
      <c r="C25" s="24">
        <v>2018</v>
      </c>
      <c r="D25" s="24" t="s">
        <v>260</v>
      </c>
      <c r="E25" s="29">
        <f t="shared" si="0"/>
        <v>22</v>
      </c>
      <c r="F25" s="40">
        <f>SUM(LARGE(H25:S25,{1;2;3;4;5;6;7;8;9}))</f>
        <v>80</v>
      </c>
      <c r="G25" s="34">
        <f t="shared" si="1"/>
        <v>2</v>
      </c>
      <c r="H25" s="35">
        <f t="shared" si="2"/>
        <v>0</v>
      </c>
      <c r="I25" s="30">
        <f t="shared" si="3"/>
        <v>0</v>
      </c>
      <c r="J25" s="35">
        <f t="shared" si="4"/>
        <v>0</v>
      </c>
      <c r="K25" s="30">
        <f t="shared" si="5"/>
        <v>0</v>
      </c>
      <c r="L25" s="31">
        <f t="shared" si="6"/>
        <v>0</v>
      </c>
      <c r="M25" s="32">
        <f t="shared" si="7"/>
        <v>0</v>
      </c>
      <c r="N25" s="36">
        <f t="shared" si="8"/>
        <v>0</v>
      </c>
      <c r="O25" s="51">
        <f t="shared" si="9"/>
        <v>0</v>
      </c>
      <c r="P25" s="35">
        <f t="shared" si="10"/>
        <v>0</v>
      </c>
      <c r="Q25" s="30">
        <f t="shared" si="11"/>
        <v>0</v>
      </c>
      <c r="R25" s="35">
        <f t="shared" si="12"/>
        <v>39</v>
      </c>
      <c r="S25" s="30">
        <f t="shared" si="13"/>
        <v>41</v>
      </c>
      <c r="T25" s="25" t="b">
        <f t="array" ref="T25">IF(ISBLANK(ALS_Sprint!$A$2),100,IF(ISBLANK(A25),100,IF((OR(EXACT(A25,ALS_Sprint!$C$2:$C$200))),VLOOKUP(A25,ALS_Sprint!$C$2:$I$200,4,FALSE))))</f>
        <v>0</v>
      </c>
      <c r="U25" s="29">
        <f t="shared" si="14"/>
        <v>51</v>
      </c>
      <c r="V25" s="40">
        <f>VLOOKUP(U25,[1]Punktezuordnung!$A$2:$B$52,2,FALSE())</f>
        <v>0</v>
      </c>
      <c r="W25" s="55" t="b">
        <f t="array" ref="W25">IF(ISBLANK(ALS_Wurf!$A$2),0,IF(ISBLANK(A25),0,IF((OR(EXACT(A25,ALS_Wurf!$C$2:$C$96))),VLOOKUP(A25,ALS_Wurf!$C$2:$I$96,4,FALSE))))</f>
        <v>0</v>
      </c>
      <c r="X25" s="29">
        <f t="shared" si="15"/>
        <v>51</v>
      </c>
      <c r="Y25" s="40">
        <f>VLOOKUP(X25,[1]Punktezuordnung!$A$2:$B$52,2,FALSE())</f>
        <v>0</v>
      </c>
      <c r="Z25" s="28" t="b">
        <f t="array" ref="Z25">IF(ISBLANK(FRI_Sprint!$A$2),100,IF(ISBLANK(A25),100,IF((OR(EXACT(A25,FRI_Sprint!$C$2:$C$149))),VLOOKUP(A25,FRI_Sprint!$C$2:$I$149,4,FALSE))))</f>
        <v>0</v>
      </c>
      <c r="AA25" s="29">
        <f t="shared" si="16"/>
        <v>51</v>
      </c>
      <c r="AB25" s="40">
        <f>VLOOKUP(AA25,[1]Punktezuordnung!$A$2:$B$52,2,FALSE())</f>
        <v>0</v>
      </c>
      <c r="AC25" s="37" t="b">
        <f t="array" ref="AC25">IF(ISBLANK(FRI_Stoß!$A$2),0,IF(ISBLANK(A25),0,IF((OR(EXACT(A25,FRI_Stoß!$C$2:$C$147))),VLOOKUP(A25,FRI_Stoß!$C$2:$I$147,4,FALSE))))</f>
        <v>0</v>
      </c>
      <c r="AD25" s="29">
        <f t="shared" si="17"/>
        <v>51</v>
      </c>
      <c r="AE25" s="40">
        <f>VLOOKUP(AD25,[1]Punktezuordnung!$A$2:$B$52,2,FALSE())</f>
        <v>0</v>
      </c>
      <c r="AF25" s="59" t="b">
        <f t="array" ref="AF25">IF(ISBLANK(LAT_Zielweit!$A$2),0,IF(ISBLANK(A25),0,IF((OR(EXACT(A25,LAT_Zielweit!$C$2:$C$155))),VLOOKUP(A25,LAT_Zielweit!$C$2:$I$155,4,FALSE))))</f>
        <v>0</v>
      </c>
      <c r="AG25" s="29">
        <f t="shared" si="18"/>
        <v>51</v>
      </c>
      <c r="AH25" s="40">
        <f>VLOOKUP(AG25,[1]Punktezuordnung!$A$2:$B$52,2,FALSE())</f>
        <v>0</v>
      </c>
      <c r="AI25" s="38" t="b">
        <f t="array" ref="AI25">IF(ISBLANK(LAT_Dreh!$A$2),0,IF(ISBLANK(A25),0,IF((OR(EXACT(A25,LAT_Dreh!$C$2:$C$156))),VLOOKUP(A25,LAT_Dreh!$C$2:$I$156,4,FALSE))))</f>
        <v>0</v>
      </c>
      <c r="AJ25" s="29">
        <f t="shared" si="19"/>
        <v>51</v>
      </c>
      <c r="AK25" s="40">
        <f>VLOOKUP(AJ25,[1]Punktezuordnung!$A$2:$B$52,2,FALSE())</f>
        <v>0</v>
      </c>
      <c r="AL25" s="27">
        <v>1000</v>
      </c>
      <c r="AM25" s="29">
        <f t="shared" si="20"/>
        <v>51</v>
      </c>
      <c r="AN25" s="30">
        <f>VLOOKUP(AM25,[1]Punktezuordnung!$A$2:$B$52,2,FALSE())</f>
        <v>0</v>
      </c>
      <c r="AO25" s="52" t="b">
        <f t="array" ref="AO25">IF(ISBLANK(NIA_Weit!$A$2),0,IF(ISBLANK(A25),0,IF((OR(EXACT(A25,NIA_Weit!$C$2:$C$153))),VLOOKUP(A25,NIA_Weit!$C$2:$I$153,4,FALSE))))</f>
        <v>0</v>
      </c>
      <c r="AP25" s="29">
        <f t="shared" si="21"/>
        <v>51</v>
      </c>
      <c r="AQ25" s="40">
        <f>VLOOKUP(AP25,[1]Punktezuordnung!$A$2:$B$52,2,FALSE())</f>
        <v>0</v>
      </c>
      <c r="AR25" s="26" t="b">
        <f t="array" ref="AR25">IF(ISBLANK(STO_Weit!$A$2),0,IF(ISBLANK(A25),0,IF((OR(EXACT(A25,STO_Weit!$C$2:$C$133))),VLOOKUP(A25,STO_Weit!$C$2:$I$133,4,FALSE))))</f>
        <v>0</v>
      </c>
      <c r="AS25" s="29">
        <f t="shared" si="22"/>
        <v>51</v>
      </c>
      <c r="AT25" s="30">
        <f>VLOOKUP(AS25,[1]Punktezuordnung!$A$2:$B$52,2,FALSE())</f>
        <v>0</v>
      </c>
      <c r="AU25" s="28" t="b">
        <f t="array" ref="AU25">IF(ISBLANK(STO_Schlagwurf!$A$2),0,IF(ISBLANK(A25),0,IF((OR(EXACT(A25,STO_Schlagwurf!$C$2:$C$133))),VLOOKUP(A25,STO_Schlagwurf!$C$2:$I$133,4,FALSE))))</f>
        <v>0</v>
      </c>
      <c r="AV25" s="29">
        <f t="shared" si="23"/>
        <v>51</v>
      </c>
      <c r="AW25" s="30">
        <f>VLOOKUP(AV25,[1]Punktezuordnung!$A$2:$B$52,2,FALSE())</f>
        <v>0</v>
      </c>
      <c r="AX25" s="26">
        <f t="array" ref="AX25">IF(ISBLANK(ANG_Hindernissprint!$A$2),100,IF(ISBLANK(A25),100,IF((OR(EXACT(A25,ANG_Hindernissprint!$C$2:$C$143))),VLOOKUP(A25,ANG_Hindernissprint!$C$2:$I$143,4,FALSE))))</f>
        <v>16.600000000000001</v>
      </c>
      <c r="AY25" s="33">
        <f t="shared" si="24"/>
        <v>12</v>
      </c>
      <c r="AZ25" s="30">
        <f>VLOOKUP(AY25,[1]Punktezuordnung!$A$2:$B$52,2,FALSE())</f>
        <v>39</v>
      </c>
      <c r="BA25" s="54">
        <f t="array" ref="BA25">IF(ISBLANK(ANG_Hoch!$A$2),0,IF(ISBLANK(A25),0,IF((OR(EXACT(A25,ANG_Hoch!$C$2:$C$143))),VLOOKUP(A25,ANG_Hoch!$C$2:$I$143,4,FALSE))))</f>
        <v>0.55000000000000004</v>
      </c>
      <c r="BB25" s="29">
        <f t="shared" si="25"/>
        <v>10</v>
      </c>
      <c r="BC25" s="39">
        <f>VLOOKUP(BB25,[1]Punktezuordnung!$A$2:$B$52,2,FALSE())</f>
        <v>41</v>
      </c>
    </row>
    <row r="26" spans="1:55" x14ac:dyDescent="0.3">
      <c r="A26" s="24"/>
      <c r="B26" s="24"/>
      <c r="C26" s="24"/>
      <c r="D26" s="24"/>
      <c r="E26" s="29" t="str">
        <f t="shared" ref="E26:E60" si="26">IF(F26=0,"",RANK(F26,$F$4:$F$60,0))</f>
        <v/>
      </c>
      <c r="F26" s="40">
        <f>SUM(LARGE(H26:S26,{1;2;3;4;5;6;7;8;9}))</f>
        <v>0</v>
      </c>
      <c r="G26" s="34">
        <f t="shared" ref="G26:G60" si="27">COUNTIF(H26:S26,"&gt;0")</f>
        <v>0</v>
      </c>
      <c r="H26" s="35">
        <f t="shared" ref="H26:H60" si="28">V26</f>
        <v>0</v>
      </c>
      <c r="I26" s="30">
        <f t="shared" ref="I26:I60" si="29">Y26</f>
        <v>0</v>
      </c>
      <c r="J26" s="35">
        <f t="shared" ref="J26:J60" si="30">AB26</f>
        <v>0</v>
      </c>
      <c r="K26" s="30">
        <f t="shared" ref="K26:K60" si="31">AE26</f>
        <v>0</v>
      </c>
      <c r="L26" s="31">
        <f t="shared" ref="L26:L60" si="32">AH26</f>
        <v>0</v>
      </c>
      <c r="M26" s="32">
        <f t="shared" ref="M26:M60" si="33">AK26</f>
        <v>0</v>
      </c>
      <c r="N26" s="36">
        <f t="shared" ref="N26:N32" si="34">AN26</f>
        <v>0</v>
      </c>
      <c r="O26" s="51">
        <f t="shared" ref="O26:O60" si="35">AQ26</f>
        <v>0</v>
      </c>
      <c r="P26" s="35">
        <f t="shared" ref="P26:P60" si="36">AT26</f>
        <v>0</v>
      </c>
      <c r="Q26" s="30">
        <f t="shared" ref="Q26:Q60" si="37">AW26</f>
        <v>0</v>
      </c>
      <c r="R26" s="35">
        <f t="shared" ref="R26:R60" si="38">AZ26</f>
        <v>0</v>
      </c>
      <c r="S26" s="30">
        <f t="shared" ref="S26:S60" si="39">BC26</f>
        <v>0</v>
      </c>
      <c r="T26" s="25">
        <f t="array" ref="T26">IF(ISBLANK(ALS_Sprint!$A$2),100,IF(ISBLANK(A26),100,IF((OR(EXACT(A26,ALS_Sprint!$C$2:$C$200))),VLOOKUP(A26,ALS_Sprint!$C$2:$I$200,4,FALSE))))</f>
        <v>100</v>
      </c>
      <c r="U26" s="29">
        <f t="shared" ref="U26:U60" si="40">IF(T26=FALSE,51,IF(T26&gt;=100,51,RANK(T26,$T$4:$T$60,1)))</f>
        <v>51</v>
      </c>
      <c r="V26" s="40">
        <f>VLOOKUP(U26,[1]Punktezuordnung!$A$2:$B$52,2,FALSE())</f>
        <v>0</v>
      </c>
      <c r="W26" s="55">
        <f t="array" ref="W26">IF(ISBLANK(ALS_Wurf!$A$2),0,IF(ISBLANK(A26),0,IF((OR(EXACT(A26,ALS_Wurf!$C$2:$C$96))),VLOOKUP(A26,ALS_Wurf!$C$2:$I$96,4,FALSE))))</f>
        <v>0</v>
      </c>
      <c r="X26" s="29">
        <f t="shared" ref="X26:X60" si="41">IF(W26=FALSE,51,IF(W26&lt;=0,51,RANK(W26,$W$4:$W$60,0)))</f>
        <v>51</v>
      </c>
      <c r="Y26" s="40">
        <f>VLOOKUP(X26,[1]Punktezuordnung!$A$2:$B$52,2,FALSE())</f>
        <v>0</v>
      </c>
      <c r="Z26" s="28">
        <f t="array" ref="Z26">IF(ISBLANK(FRI_Sprint!$A$2),100,IF(ISBLANK(A26),100,IF((OR(EXACT(A26,FRI_Sprint!$C$2:$C$149))),VLOOKUP(A26,FRI_Sprint!$C$2:$I$149,4,FALSE))))</f>
        <v>100</v>
      </c>
      <c r="AA26" s="29">
        <f t="shared" ref="AA26:AA60" si="42">IF(Z26=FALSE,51,IF(Z26&gt;=100,51,RANK(Z26,$Z$4:$Z$60,1)))</f>
        <v>51</v>
      </c>
      <c r="AB26" s="40">
        <f>VLOOKUP(AA26,[1]Punktezuordnung!$A$2:$B$52,2,FALSE())</f>
        <v>0</v>
      </c>
      <c r="AC26" s="37">
        <f t="array" ref="AC26">IF(ISBLANK(FRI_Stoß!$A$2),0,IF(ISBLANK(A26),0,IF((OR(EXACT(A26,FRI_Stoß!$C$2:$C$147))),VLOOKUP(A26,FRI_Stoß!$C$2:$I$147,4,FALSE))))</f>
        <v>0</v>
      </c>
      <c r="AD26" s="29">
        <f t="shared" ref="AD26:AD60" si="43">IF(AC26=FALSE,51,IF(AC26&lt;=0,51,RANK(AC26,$AC$4:$AC$60,0)))</f>
        <v>51</v>
      </c>
      <c r="AE26" s="40">
        <f>VLOOKUP(AD26,[1]Punktezuordnung!$A$2:$B$52,2,FALSE())</f>
        <v>0</v>
      </c>
      <c r="AF26" s="59">
        <f t="array" ref="AF26">IF(ISBLANK(LAT_Zielweit!$A$2),0,IF(ISBLANK(A26),0,IF((OR(EXACT(A26,LAT_Zielweit!$C$2:$C$155))),VLOOKUP(A26,LAT_Zielweit!$C$2:$I$155,4,FALSE))))</f>
        <v>0</v>
      </c>
      <c r="AG26" s="29">
        <f t="shared" ref="AG26:AG60" si="44">IF(AF26=FALSE,51,IF(AF26&lt;=0,51,RANK(AF26,$AF$4:$AF$60,0)))</f>
        <v>51</v>
      </c>
      <c r="AH26" s="40">
        <f>VLOOKUP(AG26,[1]Punktezuordnung!$A$2:$B$52,2,FALSE())</f>
        <v>0</v>
      </c>
      <c r="AI26" s="38">
        <f t="array" ref="AI26">IF(ISBLANK(LAT_Dreh!$A$2),0,IF(ISBLANK(A26),0,IF((OR(EXACT(A26,LAT_Dreh!$C$2:$C$156))),VLOOKUP(A26,LAT_Dreh!$C$2:$I$156,4,FALSE))))</f>
        <v>0</v>
      </c>
      <c r="AJ26" s="29">
        <f t="shared" ref="AJ26:AJ60" si="45">IF(AI26=FALSE,51,IF(AI26&lt;=0,51,RANK(AI26,$AI$4:$AI$49,0)))</f>
        <v>51</v>
      </c>
      <c r="AK26" s="40">
        <f>VLOOKUP(AJ26,[1]Punktezuordnung!$A$2:$B$52,2,FALSE())</f>
        <v>0</v>
      </c>
      <c r="AL26" s="27">
        <v>1000</v>
      </c>
      <c r="AM26" s="29">
        <f t="shared" ref="AM26:AM60" si="46">IF(AL26=FALSE,51,IF(AL26=1000,51,RANK(AL26,$AL$4:$AL$60,1)))</f>
        <v>51</v>
      </c>
      <c r="AN26" s="30">
        <f>VLOOKUP(AM26,[1]Punktezuordnung!$A$2:$B$52,2,FALSE())</f>
        <v>0</v>
      </c>
      <c r="AO26" s="52">
        <f t="array" ref="AO26">IF(ISBLANK(NIA_Weit!$A$2),0,IF(ISBLANK(A26),0,IF((OR(EXACT(A26,NIA_Weit!$C$2:$C$153))),VLOOKUP(A26,NIA_Weit!$C$2:$I$153,4,FALSE))))</f>
        <v>0</v>
      </c>
      <c r="AP26" s="29">
        <f t="shared" ref="AP26:AP60" si="47">IF(AO26=FALSE,51,IF(AO26&lt;=0,51,RANK(AO26,$AO$4:$AO$49,0)))</f>
        <v>51</v>
      </c>
      <c r="AQ26" s="40">
        <f>VLOOKUP(AP26,[1]Punktezuordnung!$A$2:$B$52,2,FALSE())</f>
        <v>0</v>
      </c>
      <c r="AR26" s="26">
        <f t="array" ref="AR26">IF(ISBLANK(STO_Weit!$A$2),0,IF(ISBLANK(A26),0,IF((OR(EXACT(A26,STO_Weit!$C$2:$C$133))),VLOOKUP(A26,STO_Weit!$C$2:$I$133,4,FALSE))))</f>
        <v>0</v>
      </c>
      <c r="AS26" s="29">
        <f t="shared" ref="AS26:AS60" si="48">IF(AR26=FALSE,51,IF(AR26&lt;=0,51,RANK(AR26,$AR$4:$AR$49,0)))</f>
        <v>51</v>
      </c>
      <c r="AT26" s="30">
        <f>VLOOKUP(AS26,[1]Punktezuordnung!$A$2:$B$52,2,FALSE())</f>
        <v>0</v>
      </c>
      <c r="AU26" s="28">
        <f t="array" ref="AU26">IF(ISBLANK(STO_Schlagwurf!$A$2),0,IF(ISBLANK(A26),0,IF((OR(EXACT(A26,STO_Schlagwurf!$C$2:$C$133))),VLOOKUP(A26,STO_Schlagwurf!$C$2:$I$133,4,FALSE))))</f>
        <v>0</v>
      </c>
      <c r="AV26" s="29">
        <f t="shared" ref="AV26:AV60" si="49">IF(AU26=FALSE,51,IF(AU26&lt;=0,51,RANK(AU26,$AU$4:$AU$49,0)))</f>
        <v>51</v>
      </c>
      <c r="AW26" s="30">
        <f>VLOOKUP(AV26,[1]Punktezuordnung!$A$2:$B$52,2,FALSE())</f>
        <v>0</v>
      </c>
      <c r="AX26" s="26">
        <f t="array" ref="AX26">IF(ISBLANK(ANG_Hindernissprint!$A$2),100,IF(ISBLANK(A26),100,IF((OR(EXACT(A26,ANG_Hindernissprint!$C$2:$C$143))),VLOOKUP(A26,ANG_Hindernissprint!$C$2:$I$143,4,FALSE))))</f>
        <v>100</v>
      </c>
      <c r="AY26" s="33">
        <f t="shared" ref="AY26:AY60" si="50">IF(AX26=FALSE,51,IF(AX26&gt;=100,51,RANK(AX26,$AX$4:$AX$60,1)))</f>
        <v>51</v>
      </c>
      <c r="AZ26" s="30">
        <f>VLOOKUP(AY26,[1]Punktezuordnung!$A$2:$B$52,2,FALSE())</f>
        <v>0</v>
      </c>
      <c r="BA26" s="54">
        <f t="array" ref="BA26">IF(ISBLANK(ANG_Hoch!$A$2),0,IF(ISBLANK(A26),0,IF((OR(EXACT(A26,ANG_Hoch!$C$2:$C$143))),VLOOKUP(A26,ANG_Hoch!$C$2:$I$143,4,FALSE))))</f>
        <v>0</v>
      </c>
      <c r="BB26" s="29">
        <f t="shared" ref="BB26:BB60" si="51">IF(BA26=FALSE,51,IF(BA26&lt;=0,51,RANK(BA26,$BA$4:$BA$49,0)))</f>
        <v>51</v>
      </c>
      <c r="BC26" s="39">
        <f>VLOOKUP(BB26,[1]Punktezuordnung!$A$2:$B$52,2,FALSE())</f>
        <v>0</v>
      </c>
    </row>
    <row r="27" spans="1:55" x14ac:dyDescent="0.3">
      <c r="A27" s="24"/>
      <c r="B27" s="24"/>
      <c r="C27" s="24"/>
      <c r="D27" s="24"/>
      <c r="E27" s="29" t="str">
        <f t="shared" si="26"/>
        <v/>
      </c>
      <c r="F27" s="40">
        <f>SUM(LARGE(H27:S27,{1;2;3;4;5;6;7;8;9}))</f>
        <v>0</v>
      </c>
      <c r="G27" s="34">
        <f t="shared" si="27"/>
        <v>0</v>
      </c>
      <c r="H27" s="35">
        <f t="shared" si="28"/>
        <v>0</v>
      </c>
      <c r="I27" s="30">
        <f t="shared" si="29"/>
        <v>0</v>
      </c>
      <c r="J27" s="35">
        <f t="shared" si="30"/>
        <v>0</v>
      </c>
      <c r="K27" s="30">
        <f t="shared" si="31"/>
        <v>0</v>
      </c>
      <c r="L27" s="31">
        <f t="shared" si="32"/>
        <v>0</v>
      </c>
      <c r="M27" s="32">
        <f t="shared" si="33"/>
        <v>0</v>
      </c>
      <c r="N27" s="36">
        <f t="shared" si="34"/>
        <v>0</v>
      </c>
      <c r="O27" s="51">
        <f t="shared" si="35"/>
        <v>0</v>
      </c>
      <c r="P27" s="35">
        <f t="shared" si="36"/>
        <v>0</v>
      </c>
      <c r="Q27" s="30">
        <f t="shared" si="37"/>
        <v>0</v>
      </c>
      <c r="R27" s="35">
        <f t="shared" si="38"/>
        <v>0</v>
      </c>
      <c r="S27" s="30">
        <f t="shared" si="39"/>
        <v>0</v>
      </c>
      <c r="T27" s="25">
        <f t="array" ref="T27">IF(ISBLANK(ALS_Sprint!$A$2),100,IF(ISBLANK(A27),100,IF((OR(EXACT(A27,ALS_Sprint!$C$2:$C$200))),VLOOKUP(A27,ALS_Sprint!$C$2:$I$200,4,FALSE))))</f>
        <v>100</v>
      </c>
      <c r="U27" s="29">
        <f t="shared" si="40"/>
        <v>51</v>
      </c>
      <c r="V27" s="40">
        <f>VLOOKUP(U27,[1]Punktezuordnung!$A$2:$B$52,2,FALSE())</f>
        <v>0</v>
      </c>
      <c r="W27" s="55">
        <f t="array" ref="W27">IF(ISBLANK(ALS_Wurf!$A$2),0,IF(ISBLANK(A27),0,IF((OR(EXACT(A27,ALS_Wurf!$C$2:$C$96))),VLOOKUP(A27,ALS_Wurf!$C$2:$I$96,4,FALSE))))</f>
        <v>0</v>
      </c>
      <c r="X27" s="29">
        <f t="shared" si="41"/>
        <v>51</v>
      </c>
      <c r="Y27" s="40">
        <f>VLOOKUP(X27,[1]Punktezuordnung!$A$2:$B$52,2,FALSE())</f>
        <v>0</v>
      </c>
      <c r="Z27" s="28">
        <f t="array" ref="Z27">IF(ISBLANK(FRI_Sprint!$A$2),100,IF(ISBLANK(A27),100,IF((OR(EXACT(A27,FRI_Sprint!$C$2:$C$149))),VLOOKUP(A27,FRI_Sprint!$C$2:$I$149,4,FALSE))))</f>
        <v>100</v>
      </c>
      <c r="AA27" s="29">
        <f t="shared" si="42"/>
        <v>51</v>
      </c>
      <c r="AB27" s="40">
        <f>VLOOKUP(AA27,[1]Punktezuordnung!$A$2:$B$52,2,FALSE())</f>
        <v>0</v>
      </c>
      <c r="AC27" s="37">
        <f t="array" ref="AC27">IF(ISBLANK(FRI_Stoß!$A$2),0,IF(ISBLANK(A27),0,IF((OR(EXACT(A27,FRI_Stoß!$C$2:$C$147))),VLOOKUP(A27,FRI_Stoß!$C$2:$I$147,4,FALSE))))</f>
        <v>0</v>
      </c>
      <c r="AD27" s="29">
        <f t="shared" si="43"/>
        <v>51</v>
      </c>
      <c r="AE27" s="40">
        <f>VLOOKUP(AD27,[1]Punktezuordnung!$A$2:$B$52,2,FALSE())</f>
        <v>0</v>
      </c>
      <c r="AF27" s="59">
        <f t="array" ref="AF27">IF(ISBLANK(LAT_Zielweit!$A$2),0,IF(ISBLANK(A27),0,IF((OR(EXACT(A27,LAT_Zielweit!$C$2:$C$155))),VLOOKUP(A27,LAT_Zielweit!$C$2:$I$155,4,FALSE))))</f>
        <v>0</v>
      </c>
      <c r="AG27" s="29">
        <f t="shared" si="44"/>
        <v>51</v>
      </c>
      <c r="AH27" s="40">
        <f>VLOOKUP(AG27,[1]Punktezuordnung!$A$2:$B$52,2,FALSE())</f>
        <v>0</v>
      </c>
      <c r="AI27" s="38">
        <f t="array" ref="AI27">IF(ISBLANK(LAT_Dreh!$A$2),0,IF(ISBLANK(A27),0,IF((OR(EXACT(A27,LAT_Dreh!$C$2:$C$156))),VLOOKUP(A27,LAT_Dreh!$C$2:$I$156,4,FALSE))))</f>
        <v>0</v>
      </c>
      <c r="AJ27" s="29">
        <f t="shared" si="45"/>
        <v>51</v>
      </c>
      <c r="AK27" s="40">
        <f>VLOOKUP(AJ27,[1]Punktezuordnung!$A$2:$B$52,2,FALSE())</f>
        <v>0</v>
      </c>
      <c r="AL27" s="27">
        <v>1000</v>
      </c>
      <c r="AM27" s="29">
        <f t="shared" si="46"/>
        <v>51</v>
      </c>
      <c r="AN27" s="30">
        <f>VLOOKUP(AM27,[1]Punktezuordnung!$A$2:$B$52,2,FALSE())</f>
        <v>0</v>
      </c>
      <c r="AO27" s="52">
        <f t="array" ref="AO27">IF(ISBLANK(NIA_Weit!$A$2),0,IF(ISBLANK(A27),0,IF((OR(EXACT(A27,NIA_Weit!$C$2:$C$153))),VLOOKUP(A27,NIA_Weit!$C$2:$I$153,4,FALSE))))</f>
        <v>0</v>
      </c>
      <c r="AP27" s="29">
        <f t="shared" si="47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IF(ISBLANK(STO_Weit!$A$2),0,IF(ISBLANK(A27),0,IF((OR(EXACT(A27,STO_Weit!$C$2:$C$133))),VLOOKUP(A27,STO_Weit!$C$2:$I$133,4,FALSE))))</f>
        <v>0</v>
      </c>
      <c r="AS27" s="29">
        <f t="shared" si="48"/>
        <v>51</v>
      </c>
      <c r="AT27" s="30">
        <f>VLOOKUP(AS27,[1]Punktezuordnung!$A$2:$B$52,2,FALSE())</f>
        <v>0</v>
      </c>
      <c r="AU27" s="28">
        <f t="array" ref="AU27">IF(ISBLANK(STO_Schlagwurf!$A$2),0,IF(ISBLANK(A27),0,IF((OR(EXACT(A27,STO_Schlagwurf!$C$2:$C$133))),VLOOKUP(A27,STO_Schlagwurf!$C$2:$I$133,4,FALSE))))</f>
        <v>0</v>
      </c>
      <c r="AV27" s="29">
        <f t="shared" si="49"/>
        <v>51</v>
      </c>
      <c r="AW27" s="30">
        <f>VLOOKUP(AV27,[1]Punktezuordnung!$A$2:$B$52,2,FALSE())</f>
        <v>0</v>
      </c>
      <c r="AX27" s="26">
        <f t="array" ref="AX27">IF(ISBLANK(ANG_Hindernissprint!$A$2),100,IF(ISBLANK(A27),100,IF((OR(EXACT(A27,ANG_Hindernissprint!$C$2:$C$143))),VLOOKUP(A27,ANG_Hindernissprint!$C$2:$I$143,4,FALSE))))</f>
        <v>100</v>
      </c>
      <c r="AY27" s="33">
        <f t="shared" si="50"/>
        <v>51</v>
      </c>
      <c r="AZ27" s="30">
        <f>VLOOKUP(AY27,[1]Punktezuordnung!$A$2:$B$52,2,FALSE())</f>
        <v>0</v>
      </c>
      <c r="BA27" s="54">
        <f t="array" ref="BA27">IF(ISBLANK(ANG_Hoch!$A$2),0,IF(ISBLANK(A27),0,IF((OR(EXACT(A27,ANG_Hoch!$C$2:$C$143))),VLOOKUP(A27,ANG_Hoch!$C$2:$I$143,4,FALSE))))</f>
        <v>0</v>
      </c>
      <c r="BB27" s="29">
        <f t="shared" si="51"/>
        <v>51</v>
      </c>
      <c r="BC27" s="39">
        <f>VLOOKUP(BB27,[1]Punktezuordnung!$A$2:$B$52,2,FALSE())</f>
        <v>0</v>
      </c>
    </row>
    <row r="28" spans="1:55" x14ac:dyDescent="0.3">
      <c r="A28" s="24"/>
      <c r="B28" s="24"/>
      <c r="C28" s="24"/>
      <c r="D28" s="24"/>
      <c r="E28" s="29" t="str">
        <f t="shared" si="26"/>
        <v/>
      </c>
      <c r="F28" s="40">
        <f>SUM(LARGE(H28:S28,{1;2;3;4;5;6;7;8;9}))</f>
        <v>0</v>
      </c>
      <c r="G28" s="34">
        <f t="shared" si="27"/>
        <v>0</v>
      </c>
      <c r="H28" s="35">
        <f t="shared" si="28"/>
        <v>0</v>
      </c>
      <c r="I28" s="30">
        <f t="shared" si="29"/>
        <v>0</v>
      </c>
      <c r="J28" s="35">
        <f t="shared" si="30"/>
        <v>0</v>
      </c>
      <c r="K28" s="30">
        <f t="shared" si="31"/>
        <v>0</v>
      </c>
      <c r="L28" s="31">
        <f t="shared" si="32"/>
        <v>0</v>
      </c>
      <c r="M28" s="32">
        <f t="shared" si="33"/>
        <v>0</v>
      </c>
      <c r="N28" s="36">
        <f t="shared" si="34"/>
        <v>0</v>
      </c>
      <c r="O28" s="51">
        <f t="shared" si="35"/>
        <v>0</v>
      </c>
      <c r="P28" s="35">
        <f t="shared" si="36"/>
        <v>0</v>
      </c>
      <c r="Q28" s="30">
        <f t="shared" si="37"/>
        <v>0</v>
      </c>
      <c r="R28" s="35">
        <f t="shared" si="38"/>
        <v>0</v>
      </c>
      <c r="S28" s="30">
        <f t="shared" si="39"/>
        <v>0</v>
      </c>
      <c r="T28" s="25">
        <f t="array" ref="T28">IF(ISBLANK(ALS_Sprint!$A$2),100,IF(ISBLANK(A28),100,IF((OR(EXACT(A28,ALS_Sprint!$C$2:$C$200))),VLOOKUP(A28,ALS_Sprint!$C$2:$I$200,4,FALSE))))</f>
        <v>100</v>
      </c>
      <c r="U28" s="29">
        <f t="shared" si="40"/>
        <v>51</v>
      </c>
      <c r="V28" s="40">
        <f>VLOOKUP(U28,[1]Punktezuordnung!$A$2:$B$52,2,FALSE())</f>
        <v>0</v>
      </c>
      <c r="W28" s="55">
        <f t="array" ref="W28">IF(ISBLANK(ALS_Wurf!$A$2),0,IF(ISBLANK(A28),0,IF((OR(EXACT(A28,ALS_Wurf!$C$2:$C$96))),VLOOKUP(A28,ALS_Wurf!$C$2:$I$96,4,FALSE))))</f>
        <v>0</v>
      </c>
      <c r="X28" s="29">
        <f t="shared" si="41"/>
        <v>51</v>
      </c>
      <c r="Y28" s="40">
        <f>VLOOKUP(X28,[1]Punktezuordnung!$A$2:$B$52,2,FALSE())</f>
        <v>0</v>
      </c>
      <c r="Z28" s="28">
        <f t="array" ref="Z28">IF(ISBLANK(FRI_Sprint!$A$2),100,IF(ISBLANK(A28),100,IF((OR(EXACT(A28,FRI_Sprint!$C$2:$C$149))),VLOOKUP(A28,FRI_Sprint!$C$2:$I$149,4,FALSE))))</f>
        <v>100</v>
      </c>
      <c r="AA28" s="29">
        <f t="shared" si="42"/>
        <v>51</v>
      </c>
      <c r="AB28" s="40">
        <f>VLOOKUP(AA28,[1]Punktezuordnung!$A$2:$B$52,2,FALSE())</f>
        <v>0</v>
      </c>
      <c r="AC28" s="37">
        <f t="array" ref="AC28">IF(ISBLANK(FRI_Stoß!$A$2),0,IF(ISBLANK(A28),0,IF((OR(EXACT(A28,FRI_Stoß!$C$2:$C$147))),VLOOKUP(A28,FRI_Stoß!$C$2:$I$147,4,FALSE))))</f>
        <v>0</v>
      </c>
      <c r="AD28" s="29">
        <f t="shared" si="43"/>
        <v>51</v>
      </c>
      <c r="AE28" s="40">
        <f>VLOOKUP(AD28,[1]Punktezuordnung!$A$2:$B$52,2,FALSE())</f>
        <v>0</v>
      </c>
      <c r="AF28" s="59">
        <f t="array" ref="AF28">IF(ISBLANK(LAT_Zielweit!$A$2),0,IF(ISBLANK(A28),0,IF((OR(EXACT(A28,LAT_Zielweit!$C$2:$C$155))),VLOOKUP(A28,LAT_Zielweit!$C$2:$I$155,4,FALSE))))</f>
        <v>0</v>
      </c>
      <c r="AG28" s="29">
        <f t="shared" si="44"/>
        <v>51</v>
      </c>
      <c r="AH28" s="40">
        <f>VLOOKUP(AG28,[1]Punktezuordnung!$A$2:$B$52,2,FALSE())</f>
        <v>0</v>
      </c>
      <c r="AI28" s="38">
        <f t="array" ref="AI28">IF(ISBLANK(LAT_Dreh!$A$2),0,IF(ISBLANK(A28),0,IF((OR(EXACT(A28,LAT_Dreh!$C$2:$C$156))),VLOOKUP(A28,LAT_Dreh!$C$2:$I$156,4,FALSE))))</f>
        <v>0</v>
      </c>
      <c r="AJ28" s="29">
        <f t="shared" si="45"/>
        <v>51</v>
      </c>
      <c r="AK28" s="40">
        <f>VLOOKUP(AJ28,[1]Punktezuordnung!$A$2:$B$52,2,FALSE())</f>
        <v>0</v>
      </c>
      <c r="AL28" s="27">
        <v>1000</v>
      </c>
      <c r="AM28" s="29">
        <f t="shared" si="46"/>
        <v>51</v>
      </c>
      <c r="AN28" s="30">
        <f>VLOOKUP(AM28,[1]Punktezuordnung!$A$2:$B$52,2,FALSE())</f>
        <v>0</v>
      </c>
      <c r="AO28" s="52">
        <f t="array" ref="AO28">IF(ISBLANK(NIA_Weit!$A$2),0,IF(ISBLANK(A28),0,IF((OR(EXACT(A28,NIA_Weit!$C$2:$C$153))),VLOOKUP(A28,NIA_Weit!$C$2:$I$153,4,FALSE))))</f>
        <v>0</v>
      </c>
      <c r="AP28" s="29">
        <f t="shared" si="47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IF(ISBLANK(STO_Weit!$A$2),0,IF(ISBLANK(A28),0,IF((OR(EXACT(A28,STO_Weit!$C$2:$C$133))),VLOOKUP(A28,STO_Weit!$C$2:$I$133,4,FALSE))))</f>
        <v>0</v>
      </c>
      <c r="AS28" s="29">
        <f t="shared" si="48"/>
        <v>51</v>
      </c>
      <c r="AT28" s="30">
        <f>VLOOKUP(AS28,[1]Punktezuordnung!$A$2:$B$52,2,FALSE())</f>
        <v>0</v>
      </c>
      <c r="AU28" s="28">
        <f t="array" ref="AU28">IF(ISBLANK(STO_Schlagwurf!$A$2),0,IF(ISBLANK(A28),0,IF((OR(EXACT(A28,STO_Schlagwurf!$C$2:$C$133))),VLOOKUP(A28,STO_Schlagwurf!$C$2:$I$133,4,FALSE))))</f>
        <v>0</v>
      </c>
      <c r="AV28" s="29">
        <f t="shared" si="49"/>
        <v>51</v>
      </c>
      <c r="AW28" s="30">
        <f>VLOOKUP(AV28,[1]Punktezuordnung!$A$2:$B$52,2,FALSE())</f>
        <v>0</v>
      </c>
      <c r="AX28" s="26">
        <f t="array" ref="AX28">IF(ISBLANK(ANG_Hindernissprint!$A$2),100,IF(ISBLANK(A28),100,IF((OR(EXACT(A28,ANG_Hindernissprint!$C$2:$C$143))),VLOOKUP(A28,ANG_Hindernissprint!$C$2:$I$143,4,FALSE))))</f>
        <v>100</v>
      </c>
      <c r="AY28" s="33">
        <f t="shared" si="50"/>
        <v>51</v>
      </c>
      <c r="AZ28" s="30">
        <f>VLOOKUP(AY28,[1]Punktezuordnung!$A$2:$B$52,2,FALSE())</f>
        <v>0</v>
      </c>
      <c r="BA28" s="54">
        <f t="array" ref="BA28">IF(ISBLANK(ANG_Hoch!$A$2),0,IF(ISBLANK(A28),0,IF((OR(EXACT(A28,ANG_Hoch!$C$2:$C$143))),VLOOKUP(A28,ANG_Hoch!$C$2:$I$143,4,FALSE))))</f>
        <v>0</v>
      </c>
      <c r="BB28" s="29">
        <f t="shared" si="51"/>
        <v>51</v>
      </c>
      <c r="BC28" s="39">
        <f>VLOOKUP(BB28,[1]Punktezuordnung!$A$2:$B$52,2,FALSE())</f>
        <v>0</v>
      </c>
    </row>
    <row r="29" spans="1:55" x14ac:dyDescent="0.3">
      <c r="A29" s="24"/>
      <c r="B29" s="24"/>
      <c r="C29" s="24"/>
      <c r="D29" s="24"/>
      <c r="E29" s="29" t="str">
        <f t="shared" si="26"/>
        <v/>
      </c>
      <c r="F29" s="40">
        <f>SUM(LARGE(H29:S29,{1;2;3;4;5;6;7;8;9}))</f>
        <v>0</v>
      </c>
      <c r="G29" s="34">
        <f t="shared" si="27"/>
        <v>0</v>
      </c>
      <c r="H29" s="35">
        <f t="shared" si="28"/>
        <v>0</v>
      </c>
      <c r="I29" s="30">
        <f t="shared" si="29"/>
        <v>0</v>
      </c>
      <c r="J29" s="35">
        <f t="shared" si="30"/>
        <v>0</v>
      </c>
      <c r="K29" s="30">
        <f t="shared" si="31"/>
        <v>0</v>
      </c>
      <c r="L29" s="31">
        <f t="shared" si="32"/>
        <v>0</v>
      </c>
      <c r="M29" s="32">
        <f t="shared" si="33"/>
        <v>0</v>
      </c>
      <c r="N29" s="36">
        <f t="shared" si="34"/>
        <v>0</v>
      </c>
      <c r="O29" s="51">
        <f t="shared" si="35"/>
        <v>0</v>
      </c>
      <c r="P29" s="35">
        <f t="shared" si="36"/>
        <v>0</v>
      </c>
      <c r="Q29" s="30">
        <f t="shared" si="37"/>
        <v>0</v>
      </c>
      <c r="R29" s="35">
        <f t="shared" si="38"/>
        <v>0</v>
      </c>
      <c r="S29" s="30">
        <f t="shared" si="39"/>
        <v>0</v>
      </c>
      <c r="T29" s="25">
        <f t="array" ref="T29">IF(ISBLANK(ALS_Sprint!$A$2),100,IF(ISBLANK(A29),100,IF((OR(EXACT(A29,ALS_Sprint!$C$2:$C$200))),VLOOKUP(A29,ALS_Sprint!$C$2:$I$200,4,FALSE))))</f>
        <v>100</v>
      </c>
      <c r="U29" s="29">
        <f t="shared" si="40"/>
        <v>51</v>
      </c>
      <c r="V29" s="40">
        <f>VLOOKUP(U29,[1]Punktezuordnung!$A$2:$B$52,2,FALSE())</f>
        <v>0</v>
      </c>
      <c r="W29" s="55">
        <f t="array" ref="W29">IF(ISBLANK(ALS_Wurf!$A$2),0,IF(ISBLANK(A29),0,IF((OR(EXACT(A29,ALS_Wurf!$C$2:$C$96))),VLOOKUP(A29,ALS_Wurf!$C$2:$I$96,4,FALSE))))</f>
        <v>0</v>
      </c>
      <c r="X29" s="29">
        <f t="shared" si="41"/>
        <v>51</v>
      </c>
      <c r="Y29" s="40">
        <f>VLOOKUP(X29,[1]Punktezuordnung!$A$2:$B$52,2,FALSE())</f>
        <v>0</v>
      </c>
      <c r="Z29" s="28">
        <f t="array" ref="Z29">IF(ISBLANK(FRI_Sprint!$A$2),100,IF(ISBLANK(A29),100,IF((OR(EXACT(A29,FRI_Sprint!$C$2:$C$149))),VLOOKUP(A29,FRI_Sprint!$C$2:$I$149,4,FALSE))))</f>
        <v>100</v>
      </c>
      <c r="AA29" s="29">
        <f t="shared" si="42"/>
        <v>51</v>
      </c>
      <c r="AB29" s="40">
        <f>VLOOKUP(AA29,[1]Punktezuordnung!$A$2:$B$52,2,FALSE())</f>
        <v>0</v>
      </c>
      <c r="AC29" s="37">
        <f t="array" ref="AC29">IF(ISBLANK(FRI_Stoß!$A$2),0,IF(ISBLANK(A29),0,IF((OR(EXACT(A29,FRI_Stoß!$C$2:$C$147))),VLOOKUP(A29,FRI_Stoß!$C$2:$I$147,4,FALSE))))</f>
        <v>0</v>
      </c>
      <c r="AD29" s="29">
        <f t="shared" si="43"/>
        <v>51</v>
      </c>
      <c r="AE29" s="40">
        <f>VLOOKUP(AD29,[1]Punktezuordnung!$A$2:$B$52,2,FALSE())</f>
        <v>0</v>
      </c>
      <c r="AF29" s="59">
        <f t="array" ref="AF29">IF(ISBLANK(LAT_Zielweit!$A$2),0,IF(ISBLANK(A29),0,IF((OR(EXACT(A29,LAT_Zielweit!$C$2:$C$155))),VLOOKUP(A29,LAT_Zielweit!$C$2:$I$155,4,FALSE))))</f>
        <v>0</v>
      </c>
      <c r="AG29" s="29">
        <f t="shared" si="44"/>
        <v>51</v>
      </c>
      <c r="AH29" s="40">
        <f>VLOOKUP(AG29,[1]Punktezuordnung!$A$2:$B$52,2,FALSE())</f>
        <v>0</v>
      </c>
      <c r="AI29" s="38">
        <f t="array" ref="AI29">IF(ISBLANK(LAT_Dreh!$A$2),0,IF(ISBLANK(A29),0,IF((OR(EXACT(A29,LAT_Dreh!$C$2:$C$156))),VLOOKUP(A29,LAT_Dreh!$C$2:$I$156,4,FALSE))))</f>
        <v>0</v>
      </c>
      <c r="AJ29" s="29">
        <f t="shared" si="45"/>
        <v>51</v>
      </c>
      <c r="AK29" s="40">
        <f>VLOOKUP(AJ29,[1]Punktezuordnung!$A$2:$B$52,2,FALSE())</f>
        <v>0</v>
      </c>
      <c r="AL29" s="27">
        <v>1000</v>
      </c>
      <c r="AM29" s="29">
        <f t="shared" si="46"/>
        <v>51</v>
      </c>
      <c r="AN29" s="30">
        <f>VLOOKUP(AM29,[1]Punktezuordnung!$A$2:$B$52,2,FALSE())</f>
        <v>0</v>
      </c>
      <c r="AO29" s="52">
        <f t="array" ref="AO29">IF(ISBLANK(NIA_Weit!$A$2),0,IF(ISBLANK(A29),0,IF((OR(EXACT(A29,NIA_Weit!$C$2:$C$153))),VLOOKUP(A29,NIA_Weit!$C$2:$I$153,4,FALSE))))</f>
        <v>0</v>
      </c>
      <c r="AP29" s="29">
        <f t="shared" si="47"/>
        <v>51</v>
      </c>
      <c r="AQ29" s="40">
        <f>VLOOKUP(AP29,[1]Punktezuordnung!$A$2:$B$52,2,FALSE())</f>
        <v>0</v>
      </c>
      <c r="AR29" s="26">
        <f t="array" ref="AR29">IF(ISBLANK(STO_Weit!$A$2),0,IF(ISBLANK(A29),0,IF((OR(EXACT(A29,STO_Weit!$C$2:$C$133))),VLOOKUP(A29,STO_Weit!$C$2:$I$133,4,FALSE))))</f>
        <v>0</v>
      </c>
      <c r="AS29" s="29">
        <f t="shared" si="48"/>
        <v>51</v>
      </c>
      <c r="AT29" s="30">
        <f>VLOOKUP(AS29,[1]Punktezuordnung!$A$2:$B$52,2,FALSE())</f>
        <v>0</v>
      </c>
      <c r="AU29" s="28">
        <f t="array" ref="AU29">IF(ISBLANK(STO_Schlagwurf!$A$2),0,IF(ISBLANK(A29),0,IF((OR(EXACT(A29,STO_Schlagwurf!$C$2:$C$133))),VLOOKUP(A29,STO_Schlagwurf!$C$2:$I$133,4,FALSE))))</f>
        <v>0</v>
      </c>
      <c r="AV29" s="29">
        <f t="shared" si="49"/>
        <v>51</v>
      </c>
      <c r="AW29" s="30">
        <f>VLOOKUP(AV29,[1]Punktezuordnung!$A$2:$B$52,2,FALSE())</f>
        <v>0</v>
      </c>
      <c r="AX29" s="26">
        <f t="array" ref="AX29">IF(ISBLANK(ANG_Hindernissprint!$A$2),100,IF(ISBLANK(A29),100,IF((OR(EXACT(A29,ANG_Hindernissprint!$C$2:$C$143))),VLOOKUP(A29,ANG_Hindernissprint!$C$2:$I$143,4,FALSE))))</f>
        <v>100</v>
      </c>
      <c r="AY29" s="33">
        <f t="shared" si="50"/>
        <v>51</v>
      </c>
      <c r="AZ29" s="30">
        <f>VLOOKUP(AY29,[1]Punktezuordnung!$A$2:$B$52,2,FALSE())</f>
        <v>0</v>
      </c>
      <c r="BA29" s="54">
        <f t="array" ref="BA29">IF(ISBLANK(ANG_Hoch!$A$2),0,IF(ISBLANK(A29),0,IF((OR(EXACT(A29,ANG_Hoch!$C$2:$C$143))),VLOOKUP(A29,ANG_Hoch!$C$2:$I$143,4,FALSE))))</f>
        <v>0</v>
      </c>
      <c r="BB29" s="29">
        <f t="shared" si="51"/>
        <v>51</v>
      </c>
      <c r="BC29" s="39">
        <f>VLOOKUP(BB29,[1]Punktezuordnung!$A$2:$B$52,2,FALSE())</f>
        <v>0</v>
      </c>
    </row>
    <row r="30" spans="1:55" x14ac:dyDescent="0.3">
      <c r="A30" s="24"/>
      <c r="B30" s="24"/>
      <c r="C30" s="24"/>
      <c r="D30" s="24"/>
      <c r="E30" s="29" t="str">
        <f t="shared" si="26"/>
        <v/>
      </c>
      <c r="F30" s="40">
        <f>SUM(LARGE(H30:S30,{1;2;3;4;5;6;7;8;9}))</f>
        <v>0</v>
      </c>
      <c r="G30" s="34">
        <f t="shared" si="27"/>
        <v>0</v>
      </c>
      <c r="H30" s="35">
        <f t="shared" si="28"/>
        <v>0</v>
      </c>
      <c r="I30" s="30">
        <f t="shared" si="29"/>
        <v>0</v>
      </c>
      <c r="J30" s="35">
        <f t="shared" si="30"/>
        <v>0</v>
      </c>
      <c r="K30" s="30">
        <f t="shared" si="31"/>
        <v>0</v>
      </c>
      <c r="L30" s="31">
        <f t="shared" si="32"/>
        <v>0</v>
      </c>
      <c r="M30" s="32">
        <f t="shared" si="33"/>
        <v>0</v>
      </c>
      <c r="N30" s="36">
        <f t="shared" si="34"/>
        <v>0</v>
      </c>
      <c r="O30" s="51">
        <f t="shared" si="35"/>
        <v>0</v>
      </c>
      <c r="P30" s="35">
        <f t="shared" si="36"/>
        <v>0</v>
      </c>
      <c r="Q30" s="30">
        <f t="shared" si="37"/>
        <v>0</v>
      </c>
      <c r="R30" s="35">
        <f t="shared" si="38"/>
        <v>0</v>
      </c>
      <c r="S30" s="30">
        <f t="shared" si="39"/>
        <v>0</v>
      </c>
      <c r="T30" s="25">
        <f t="array" ref="T30">IF(ISBLANK(ALS_Sprint!$A$2),100,IF(ISBLANK(A30),100,IF((OR(EXACT(A30,ALS_Sprint!$C$2:$C$200))),VLOOKUP(A30,ALS_Sprint!$C$2:$I$200,4,FALSE))))</f>
        <v>100</v>
      </c>
      <c r="U30" s="29">
        <f t="shared" si="40"/>
        <v>51</v>
      </c>
      <c r="V30" s="40">
        <f>VLOOKUP(U30,[1]Punktezuordnung!$A$2:$B$52,2,FALSE())</f>
        <v>0</v>
      </c>
      <c r="W30" s="55">
        <f t="array" ref="W30">IF(ISBLANK(ALS_Wurf!$A$2),0,IF(ISBLANK(A30),0,IF((OR(EXACT(A30,ALS_Wurf!$C$2:$C$96))),VLOOKUP(A30,ALS_Wurf!$C$2:$I$96,4,FALSE))))</f>
        <v>0</v>
      </c>
      <c r="X30" s="29">
        <f t="shared" si="41"/>
        <v>51</v>
      </c>
      <c r="Y30" s="40">
        <f>VLOOKUP(X30,[1]Punktezuordnung!$A$2:$B$52,2,FALSE())</f>
        <v>0</v>
      </c>
      <c r="Z30" s="28">
        <f t="array" ref="Z30">IF(ISBLANK(FRI_Sprint!$A$2),100,IF(ISBLANK(A30),100,IF((OR(EXACT(A30,FRI_Sprint!$C$2:$C$149))),VLOOKUP(A30,FRI_Sprint!$C$2:$I$149,4,FALSE))))</f>
        <v>100</v>
      </c>
      <c r="AA30" s="29">
        <f t="shared" si="42"/>
        <v>51</v>
      </c>
      <c r="AB30" s="40">
        <f>VLOOKUP(AA30,[1]Punktezuordnung!$A$2:$B$52,2,FALSE())</f>
        <v>0</v>
      </c>
      <c r="AC30" s="37">
        <f t="array" ref="AC30">IF(ISBLANK(FRI_Stoß!$A$2),0,IF(ISBLANK(A30),0,IF((OR(EXACT(A30,FRI_Stoß!$C$2:$C$147))),VLOOKUP(A30,FRI_Stoß!$C$2:$I$147,4,FALSE))))</f>
        <v>0</v>
      </c>
      <c r="AD30" s="29">
        <f t="shared" si="43"/>
        <v>51</v>
      </c>
      <c r="AE30" s="40">
        <f>VLOOKUP(AD30,[1]Punktezuordnung!$A$2:$B$52,2,FALSE())</f>
        <v>0</v>
      </c>
      <c r="AF30" s="59">
        <f t="array" ref="AF30">IF(ISBLANK(LAT_Zielweit!$A$2),0,IF(ISBLANK(A30),0,IF((OR(EXACT(A30,LAT_Zielweit!$C$2:$C$155))),VLOOKUP(A30,LAT_Zielweit!$C$2:$I$155,4,FALSE))))</f>
        <v>0</v>
      </c>
      <c r="AG30" s="29">
        <f t="shared" si="44"/>
        <v>51</v>
      </c>
      <c r="AH30" s="40">
        <f>VLOOKUP(AG30,[1]Punktezuordnung!$A$2:$B$52,2,FALSE())</f>
        <v>0</v>
      </c>
      <c r="AI30" s="38">
        <f t="array" ref="AI30">IF(ISBLANK(LAT_Dreh!$A$2),0,IF(ISBLANK(A30),0,IF((OR(EXACT(A30,LAT_Dreh!$C$2:$C$156))),VLOOKUP(A30,LAT_Dreh!$C$2:$I$156,4,FALSE))))</f>
        <v>0</v>
      </c>
      <c r="AJ30" s="29">
        <f t="shared" si="45"/>
        <v>51</v>
      </c>
      <c r="AK30" s="40">
        <f>VLOOKUP(AJ30,[1]Punktezuordnung!$A$2:$B$52,2,FALSE())</f>
        <v>0</v>
      </c>
      <c r="AL30" s="27">
        <v>1000</v>
      </c>
      <c r="AM30" s="29">
        <f t="shared" si="46"/>
        <v>51</v>
      </c>
      <c r="AN30" s="30">
        <f>VLOOKUP(AM30,[1]Punktezuordnung!$A$2:$B$52,2,FALSE())</f>
        <v>0</v>
      </c>
      <c r="AO30" s="52">
        <f t="array" ref="AO30">IF(ISBLANK(NIA_Weit!$A$2),0,IF(ISBLANK(A30),0,IF((OR(EXACT(A30,NIA_Weit!$C$2:$C$153))),VLOOKUP(A30,NIA_Weit!$C$2:$I$153,4,FALSE))))</f>
        <v>0</v>
      </c>
      <c r="AP30" s="29">
        <f t="shared" si="47"/>
        <v>51</v>
      </c>
      <c r="AQ30" s="40">
        <f>VLOOKUP(AP30,[1]Punktezuordnung!$A$2:$B$52,2,FALSE())</f>
        <v>0</v>
      </c>
      <c r="AR30" s="26">
        <f t="array" ref="AR30">IF(ISBLANK(STO_Weit!$A$2),0,IF(ISBLANK(A30),0,IF((OR(EXACT(A30,STO_Weit!$C$2:$C$133))),VLOOKUP(A30,STO_Weit!$C$2:$I$133,4,FALSE))))</f>
        <v>0</v>
      </c>
      <c r="AS30" s="29">
        <f t="shared" si="48"/>
        <v>51</v>
      </c>
      <c r="AT30" s="30">
        <f>VLOOKUP(AS30,[1]Punktezuordnung!$A$2:$B$52,2,FALSE())</f>
        <v>0</v>
      </c>
      <c r="AU30" s="28">
        <f t="array" ref="AU30">IF(ISBLANK(STO_Schlagwurf!$A$2),0,IF(ISBLANK(A30),0,IF((OR(EXACT(A30,STO_Schlagwurf!$C$2:$C$133))),VLOOKUP(A30,STO_Schlagwurf!$C$2:$I$133,4,FALSE))))</f>
        <v>0</v>
      </c>
      <c r="AV30" s="29">
        <f t="shared" si="49"/>
        <v>51</v>
      </c>
      <c r="AW30" s="30">
        <f>VLOOKUP(AV30,[1]Punktezuordnung!$A$2:$B$52,2,FALSE())</f>
        <v>0</v>
      </c>
      <c r="AX30" s="26">
        <f t="array" ref="AX30">IF(ISBLANK(ANG_Hindernissprint!$A$2),100,IF(ISBLANK(A30),100,IF((OR(EXACT(A30,ANG_Hindernissprint!$C$2:$C$143))),VLOOKUP(A30,ANG_Hindernissprint!$C$2:$I$143,4,FALSE))))</f>
        <v>100</v>
      </c>
      <c r="AY30" s="33">
        <f t="shared" si="50"/>
        <v>51</v>
      </c>
      <c r="AZ30" s="30">
        <f>VLOOKUP(AY30,[1]Punktezuordnung!$A$2:$B$52,2,FALSE())</f>
        <v>0</v>
      </c>
      <c r="BA30" s="54">
        <f t="array" ref="BA30">IF(ISBLANK(ANG_Hoch!$A$2),0,IF(ISBLANK(A30),0,IF((OR(EXACT(A30,ANG_Hoch!$C$2:$C$143))),VLOOKUP(A30,ANG_Hoch!$C$2:$I$143,4,FALSE))))</f>
        <v>0</v>
      </c>
      <c r="BB30" s="29">
        <f t="shared" si="51"/>
        <v>51</v>
      </c>
      <c r="BC30" s="39">
        <f>VLOOKUP(BB30,[1]Punktezuordnung!$A$2:$B$52,2,FALSE())</f>
        <v>0</v>
      </c>
    </row>
    <row r="31" spans="1:55" x14ac:dyDescent="0.3">
      <c r="A31" s="24"/>
      <c r="B31" s="24"/>
      <c r="C31" s="24"/>
      <c r="D31" s="24"/>
      <c r="E31" s="29" t="str">
        <f t="shared" si="26"/>
        <v/>
      </c>
      <c r="F31" s="40">
        <f>SUM(LARGE(H31:S31,{1;2;3;4;5;6;7;8;9}))</f>
        <v>0</v>
      </c>
      <c r="G31" s="34">
        <f t="shared" si="27"/>
        <v>0</v>
      </c>
      <c r="H31" s="35">
        <f t="shared" si="28"/>
        <v>0</v>
      </c>
      <c r="I31" s="30">
        <f t="shared" si="29"/>
        <v>0</v>
      </c>
      <c r="J31" s="35">
        <f t="shared" si="30"/>
        <v>0</v>
      </c>
      <c r="K31" s="30">
        <f t="shared" si="31"/>
        <v>0</v>
      </c>
      <c r="L31" s="31">
        <f t="shared" si="32"/>
        <v>0</v>
      </c>
      <c r="M31" s="32">
        <f t="shared" si="33"/>
        <v>0</v>
      </c>
      <c r="N31" s="36">
        <f t="shared" si="34"/>
        <v>0</v>
      </c>
      <c r="O31" s="51">
        <f t="shared" si="35"/>
        <v>0</v>
      </c>
      <c r="P31" s="35">
        <f t="shared" si="36"/>
        <v>0</v>
      </c>
      <c r="Q31" s="30">
        <f t="shared" si="37"/>
        <v>0</v>
      </c>
      <c r="R31" s="35">
        <f t="shared" si="38"/>
        <v>0</v>
      </c>
      <c r="S31" s="30">
        <f t="shared" si="39"/>
        <v>0</v>
      </c>
      <c r="T31" s="25">
        <f t="array" ref="T31">IF(ISBLANK(ALS_Sprint!$A$2),100,IF(ISBLANK(A31),100,IF((OR(EXACT(A31,ALS_Sprint!$C$2:$C$200))),VLOOKUP(A31,ALS_Sprint!$C$2:$I$200,4,FALSE))))</f>
        <v>100</v>
      </c>
      <c r="U31" s="29">
        <f t="shared" si="40"/>
        <v>51</v>
      </c>
      <c r="V31" s="40">
        <f>VLOOKUP(U31,[1]Punktezuordnung!$A$2:$B$52,2,FALSE())</f>
        <v>0</v>
      </c>
      <c r="W31" s="55">
        <f t="array" ref="W31">IF(ISBLANK(ALS_Wurf!$A$2),0,IF(ISBLANK(A31),0,IF((OR(EXACT(A31,ALS_Wurf!$C$2:$C$96))),VLOOKUP(A31,ALS_Wurf!$C$2:$I$96,4,FALSE))))</f>
        <v>0</v>
      </c>
      <c r="X31" s="29">
        <f t="shared" si="41"/>
        <v>51</v>
      </c>
      <c r="Y31" s="40">
        <f>VLOOKUP(X31,[1]Punktezuordnung!$A$2:$B$52,2,FALSE())</f>
        <v>0</v>
      </c>
      <c r="Z31" s="28">
        <f t="array" ref="Z31">IF(ISBLANK(FRI_Sprint!$A$2),100,IF(ISBLANK(A31),100,IF((OR(EXACT(A31,FRI_Sprint!$C$2:$C$149))),VLOOKUP(A31,FRI_Sprint!$C$2:$I$149,4,FALSE))))</f>
        <v>100</v>
      </c>
      <c r="AA31" s="29">
        <f t="shared" si="42"/>
        <v>51</v>
      </c>
      <c r="AB31" s="40">
        <f>VLOOKUP(AA31,[1]Punktezuordnung!$A$2:$B$52,2,FALSE())</f>
        <v>0</v>
      </c>
      <c r="AC31" s="37">
        <f t="array" ref="AC31">IF(ISBLANK(FRI_Stoß!$A$2),0,IF(ISBLANK(A31),0,IF((OR(EXACT(A31,FRI_Stoß!$C$2:$C$147))),VLOOKUP(A31,FRI_Stoß!$C$2:$I$147,4,FALSE))))</f>
        <v>0</v>
      </c>
      <c r="AD31" s="29">
        <f t="shared" si="43"/>
        <v>51</v>
      </c>
      <c r="AE31" s="40">
        <f>VLOOKUP(AD31,[1]Punktezuordnung!$A$2:$B$52,2,FALSE())</f>
        <v>0</v>
      </c>
      <c r="AF31" s="59">
        <f t="array" ref="AF31">IF(ISBLANK(LAT_Zielweit!$A$2),0,IF(ISBLANK(A31),0,IF((OR(EXACT(A31,LAT_Zielweit!$C$2:$C$155))),VLOOKUP(A31,LAT_Zielweit!$C$2:$I$155,4,FALSE))))</f>
        <v>0</v>
      </c>
      <c r="AG31" s="29">
        <f t="shared" si="44"/>
        <v>51</v>
      </c>
      <c r="AH31" s="40">
        <f>VLOOKUP(AG31,[1]Punktezuordnung!$A$2:$B$52,2,FALSE())</f>
        <v>0</v>
      </c>
      <c r="AI31" s="38">
        <f t="array" ref="AI31">IF(ISBLANK(LAT_Dreh!$A$2),0,IF(ISBLANK(A31),0,IF((OR(EXACT(A31,LAT_Dreh!$C$2:$C$156))),VLOOKUP(A31,LAT_Dreh!$C$2:$I$156,4,FALSE))))</f>
        <v>0</v>
      </c>
      <c r="AJ31" s="29">
        <f t="shared" si="45"/>
        <v>51</v>
      </c>
      <c r="AK31" s="40">
        <f>VLOOKUP(AJ31,[1]Punktezuordnung!$A$2:$B$52,2,FALSE())</f>
        <v>0</v>
      </c>
      <c r="AL31" s="27">
        <v>1000</v>
      </c>
      <c r="AM31" s="29">
        <f t="shared" si="46"/>
        <v>51</v>
      </c>
      <c r="AN31" s="30">
        <f>VLOOKUP(AM31,[1]Punktezuordnung!$A$2:$B$52,2,FALSE())</f>
        <v>0</v>
      </c>
      <c r="AO31" s="52">
        <f t="array" ref="AO31">IF(ISBLANK(NIA_Weit!$A$2),0,IF(ISBLANK(A31),0,IF((OR(EXACT(A31,NIA_Weit!$C$2:$C$153))),VLOOKUP(A31,NIA_Weit!$C$2:$I$153,4,FALSE))))</f>
        <v>0</v>
      </c>
      <c r="AP31" s="29">
        <f t="shared" si="47"/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IF(ISBLANK(STO_Weit!$A$2),0,IF(ISBLANK(A31),0,IF((OR(EXACT(A31,STO_Weit!$C$2:$C$133))),VLOOKUP(A31,STO_Weit!$C$2:$I$133,4,FALSE))))</f>
        <v>0</v>
      </c>
      <c r="AS31" s="29">
        <f t="shared" si="48"/>
        <v>51</v>
      </c>
      <c r="AT31" s="30">
        <f>VLOOKUP(AS31,[1]Punktezuordnung!$A$2:$B$52,2,FALSE())</f>
        <v>0</v>
      </c>
      <c r="AU31" s="28">
        <f t="array" ref="AU31">IF(ISBLANK(STO_Schlagwurf!$A$2),0,IF(ISBLANK(A31),0,IF((OR(EXACT(A31,STO_Schlagwurf!$C$2:$C$133))),VLOOKUP(A31,STO_Schlagwurf!$C$2:$I$133,4,FALSE))))</f>
        <v>0</v>
      </c>
      <c r="AV31" s="29">
        <f t="shared" si="49"/>
        <v>51</v>
      </c>
      <c r="AW31" s="30">
        <f>VLOOKUP(AV31,[1]Punktezuordnung!$A$2:$B$52,2,FALSE())</f>
        <v>0</v>
      </c>
      <c r="AX31" s="26">
        <f t="array" ref="AX31">IF(ISBLANK(ANG_Hindernissprint!$A$2),100,IF(ISBLANK(A31),100,IF((OR(EXACT(A31,ANG_Hindernissprint!$C$2:$C$143))),VLOOKUP(A31,ANG_Hindernissprint!$C$2:$I$143,4,FALSE))))</f>
        <v>100</v>
      </c>
      <c r="AY31" s="33">
        <f t="shared" si="50"/>
        <v>51</v>
      </c>
      <c r="AZ31" s="30">
        <f>VLOOKUP(AY31,[1]Punktezuordnung!$A$2:$B$52,2,FALSE())</f>
        <v>0</v>
      </c>
      <c r="BA31" s="54">
        <f t="array" ref="BA31">IF(ISBLANK(ANG_Hoch!$A$2),0,IF(ISBLANK(A31),0,IF((OR(EXACT(A31,ANG_Hoch!$C$2:$C$143))),VLOOKUP(A31,ANG_Hoch!$C$2:$I$143,4,FALSE))))</f>
        <v>0</v>
      </c>
      <c r="BB31" s="29">
        <f t="shared" si="51"/>
        <v>51</v>
      </c>
      <c r="BC31" s="39">
        <f>VLOOKUP(BB31,[1]Punktezuordnung!$A$2:$B$52,2,FALSE())</f>
        <v>0</v>
      </c>
    </row>
    <row r="32" spans="1:55" x14ac:dyDescent="0.3">
      <c r="A32" s="24"/>
      <c r="B32" s="24"/>
      <c r="C32" s="24"/>
      <c r="D32" s="24"/>
      <c r="E32" s="29" t="str">
        <f t="shared" si="26"/>
        <v/>
      </c>
      <c r="F32" s="40">
        <f>SUM(LARGE(H32:S32,{1;2;3;4;5;6;7;8;9}))</f>
        <v>0</v>
      </c>
      <c r="G32" s="34">
        <f t="shared" si="27"/>
        <v>0</v>
      </c>
      <c r="H32" s="35">
        <f t="shared" si="28"/>
        <v>0</v>
      </c>
      <c r="I32" s="30">
        <f t="shared" si="29"/>
        <v>0</v>
      </c>
      <c r="J32" s="35">
        <f t="shared" si="30"/>
        <v>0</v>
      </c>
      <c r="K32" s="30">
        <f t="shared" si="31"/>
        <v>0</v>
      </c>
      <c r="L32" s="31">
        <f t="shared" si="32"/>
        <v>0</v>
      </c>
      <c r="M32" s="32">
        <f t="shared" si="33"/>
        <v>0</v>
      </c>
      <c r="N32" s="36">
        <f t="shared" si="34"/>
        <v>0</v>
      </c>
      <c r="O32" s="51">
        <f t="shared" si="35"/>
        <v>0</v>
      </c>
      <c r="P32" s="35">
        <f t="shared" si="36"/>
        <v>0</v>
      </c>
      <c r="Q32" s="30">
        <f t="shared" si="37"/>
        <v>0</v>
      </c>
      <c r="R32" s="35">
        <f t="shared" si="38"/>
        <v>0</v>
      </c>
      <c r="S32" s="30">
        <f t="shared" si="39"/>
        <v>0</v>
      </c>
      <c r="T32" s="25">
        <f t="array" ref="T32">IF(ISBLANK(ALS_Sprint!$A$2),100,IF(ISBLANK(A32),100,IF((OR(EXACT(A32,ALS_Sprint!$C$2:$C$200))),VLOOKUP(A32,ALS_Sprint!$C$2:$I$200,4,FALSE))))</f>
        <v>100</v>
      </c>
      <c r="U32" s="29">
        <f t="shared" si="40"/>
        <v>51</v>
      </c>
      <c r="V32" s="40">
        <f>VLOOKUP(U32,[1]Punktezuordnung!$A$2:$B$52,2,FALSE())</f>
        <v>0</v>
      </c>
      <c r="W32" s="55">
        <f t="array" ref="W32">IF(ISBLANK(ALS_Wurf!$A$2),0,IF(ISBLANK(A32),0,IF((OR(EXACT(A32,ALS_Wurf!$C$2:$C$96))),VLOOKUP(A32,ALS_Wurf!$C$2:$I$96,4,FALSE))))</f>
        <v>0</v>
      </c>
      <c r="X32" s="29">
        <f t="shared" si="41"/>
        <v>51</v>
      </c>
      <c r="Y32" s="40">
        <f>VLOOKUP(X32,[1]Punktezuordnung!$A$2:$B$52,2,FALSE())</f>
        <v>0</v>
      </c>
      <c r="Z32" s="28">
        <f t="array" ref="Z32">IF(ISBLANK(FRI_Sprint!$A$2),100,IF(ISBLANK(A32),100,IF((OR(EXACT(A32,FRI_Sprint!$C$2:$C$149))),VLOOKUP(A32,FRI_Sprint!$C$2:$I$149,4,FALSE))))</f>
        <v>100</v>
      </c>
      <c r="AA32" s="29">
        <f t="shared" si="42"/>
        <v>51</v>
      </c>
      <c r="AB32" s="40">
        <f>VLOOKUP(AA32,[1]Punktezuordnung!$A$2:$B$52,2,FALSE())</f>
        <v>0</v>
      </c>
      <c r="AC32" s="37">
        <f t="array" ref="AC32">IF(ISBLANK(FRI_Stoß!$A$2),0,IF(ISBLANK(A32),0,IF((OR(EXACT(A32,FRI_Stoß!$C$2:$C$147))),VLOOKUP(A32,FRI_Stoß!$C$2:$I$147,4,FALSE))))</f>
        <v>0</v>
      </c>
      <c r="AD32" s="29">
        <f t="shared" si="43"/>
        <v>51</v>
      </c>
      <c r="AE32" s="40">
        <f>VLOOKUP(AD32,[1]Punktezuordnung!$A$2:$B$52,2,FALSE())</f>
        <v>0</v>
      </c>
      <c r="AF32" s="59">
        <f t="array" ref="AF32">IF(ISBLANK(LAT_Zielweit!$A$2),0,IF(ISBLANK(A32),0,IF((OR(EXACT(A32,LAT_Zielweit!$C$2:$C$155))),VLOOKUP(A32,LAT_Zielweit!$C$2:$I$155,4,FALSE))))</f>
        <v>0</v>
      </c>
      <c r="AG32" s="29">
        <f t="shared" si="44"/>
        <v>51</v>
      </c>
      <c r="AH32" s="40">
        <f>VLOOKUP(AG32,[1]Punktezuordnung!$A$2:$B$52,2,FALSE())</f>
        <v>0</v>
      </c>
      <c r="AI32" s="38">
        <f t="array" ref="AI32">IF(ISBLANK(LAT_Dreh!$A$2),0,IF(ISBLANK(A32),0,IF((OR(EXACT(A32,LAT_Dreh!$C$2:$C$156))),VLOOKUP(A32,LAT_Dreh!$C$2:$I$156,4,FALSE))))</f>
        <v>0</v>
      </c>
      <c r="AJ32" s="29">
        <f t="shared" si="45"/>
        <v>51</v>
      </c>
      <c r="AK32" s="40">
        <f>VLOOKUP(AJ32,[1]Punktezuordnung!$A$2:$B$52,2,FALSE())</f>
        <v>0</v>
      </c>
      <c r="AL32" s="27">
        <v>1000</v>
      </c>
      <c r="AM32" s="29">
        <f t="shared" si="46"/>
        <v>51</v>
      </c>
      <c r="AN32" s="30">
        <f>VLOOKUP(AM32,[1]Punktezuordnung!$A$2:$B$52,2,FALSE())</f>
        <v>0</v>
      </c>
      <c r="AO32" s="52">
        <f t="array" ref="AO32">IF(ISBLANK(NIA_Weit!$A$2),0,IF(ISBLANK(A32),0,IF((OR(EXACT(A32,NIA_Weit!$C$2:$C$153))),VLOOKUP(A32,NIA_Weit!$C$2:$I$153,4,FALSE))))</f>
        <v>0</v>
      </c>
      <c r="AP32" s="29">
        <f t="shared" si="47"/>
        <v>51</v>
      </c>
      <c r="AQ32" s="40">
        <f>VLOOKUP(AP32,[1]Punktezuordnung!$A$2:$B$52,2,FALSE())</f>
        <v>0</v>
      </c>
      <c r="AR32" s="26">
        <f t="array" ref="AR32">IF(ISBLANK(STO_Weit!$A$2),0,IF(ISBLANK(A32),0,IF((OR(EXACT(A32,STO_Weit!$C$2:$C$133))),VLOOKUP(A32,STO_Weit!$C$2:$I$133,4,FALSE))))</f>
        <v>0</v>
      </c>
      <c r="AS32" s="29">
        <f t="shared" si="48"/>
        <v>51</v>
      </c>
      <c r="AT32" s="30">
        <f>VLOOKUP(AS32,[1]Punktezuordnung!$A$2:$B$52,2,FALSE())</f>
        <v>0</v>
      </c>
      <c r="AU32" s="28">
        <f t="array" ref="AU32">IF(ISBLANK(STO_Schlagwurf!$A$2),0,IF(ISBLANK(A32),0,IF((OR(EXACT(A32,STO_Schlagwurf!$C$2:$C$133))),VLOOKUP(A32,STO_Schlagwurf!$C$2:$I$133,4,FALSE))))</f>
        <v>0</v>
      </c>
      <c r="AV32" s="29">
        <f t="shared" si="49"/>
        <v>51</v>
      </c>
      <c r="AW32" s="30">
        <f>VLOOKUP(AV32,[1]Punktezuordnung!$A$2:$B$52,2,FALSE())</f>
        <v>0</v>
      </c>
      <c r="AX32" s="26">
        <f t="array" ref="AX32">IF(ISBLANK(ANG_Hindernissprint!$A$2),100,IF(ISBLANK(A32),100,IF((OR(EXACT(A32,ANG_Hindernissprint!$C$2:$C$143))),VLOOKUP(A32,ANG_Hindernissprint!$C$2:$I$143,4,FALSE))))</f>
        <v>100</v>
      </c>
      <c r="AY32" s="33">
        <f t="shared" si="50"/>
        <v>51</v>
      </c>
      <c r="AZ32" s="30">
        <f>VLOOKUP(AY32,[1]Punktezuordnung!$A$2:$B$52,2,FALSE())</f>
        <v>0</v>
      </c>
      <c r="BA32" s="54">
        <f t="array" ref="BA32">IF(ISBLANK(ANG_Hoch!$A$2),0,IF(ISBLANK(A32),0,IF((OR(EXACT(A32,ANG_Hoch!$C$2:$C$143))),VLOOKUP(A32,ANG_Hoch!$C$2:$I$143,4,FALSE))))</f>
        <v>0</v>
      </c>
      <c r="BB32" s="29">
        <f t="shared" si="51"/>
        <v>51</v>
      </c>
      <c r="BC32" s="39">
        <f>VLOOKUP(BB32,[1]Punktezuordnung!$A$2:$B$52,2,FALSE())</f>
        <v>0</v>
      </c>
    </row>
    <row r="33" spans="1:55" x14ac:dyDescent="0.3">
      <c r="A33" s="53"/>
      <c r="B33" s="53"/>
      <c r="C33" s="53"/>
      <c r="D33" s="53"/>
      <c r="E33" s="29" t="str">
        <f t="shared" si="26"/>
        <v/>
      </c>
      <c r="F33" s="40">
        <f>SUM(LARGE(H33:S33,{1;2;3;4;5;6;7;8;9}))</f>
        <v>0</v>
      </c>
      <c r="G33" s="34">
        <f t="shared" si="27"/>
        <v>0</v>
      </c>
      <c r="H33" s="35">
        <f t="shared" si="28"/>
        <v>0</v>
      </c>
      <c r="I33" s="30">
        <f t="shared" si="29"/>
        <v>0</v>
      </c>
      <c r="J33" s="35">
        <f t="shared" si="30"/>
        <v>0</v>
      </c>
      <c r="K33" s="30">
        <f t="shared" si="31"/>
        <v>0</v>
      </c>
      <c r="L33" s="31">
        <f t="shared" si="32"/>
        <v>0</v>
      </c>
      <c r="M33" s="32">
        <f t="shared" si="33"/>
        <v>0</v>
      </c>
      <c r="N33" s="36">
        <f t="shared" ref="N33:N60" si="52">AN33</f>
        <v>0</v>
      </c>
      <c r="O33" s="51">
        <f t="shared" si="35"/>
        <v>0</v>
      </c>
      <c r="P33" s="35">
        <f t="shared" si="36"/>
        <v>0</v>
      </c>
      <c r="Q33" s="30">
        <f t="shared" si="37"/>
        <v>0</v>
      </c>
      <c r="R33" s="35">
        <f t="shared" si="38"/>
        <v>0</v>
      </c>
      <c r="S33" s="30">
        <f t="shared" si="39"/>
        <v>0</v>
      </c>
      <c r="T33" s="25">
        <f t="array" ref="T33">IF(ISBLANK(ALS_Sprint!$A$2),100,IF(ISBLANK(A33),100,IF((OR(EXACT(A33,ALS_Sprint!$C$2:$C$200))),VLOOKUP(A33,ALS_Sprint!$C$2:$I$200,4,FALSE))))</f>
        <v>100</v>
      </c>
      <c r="U33" s="29">
        <f t="shared" si="40"/>
        <v>51</v>
      </c>
      <c r="V33" s="40">
        <f>VLOOKUP(U33,[1]Punktezuordnung!$A$2:$B$52,2,FALSE())</f>
        <v>0</v>
      </c>
      <c r="W33" s="55">
        <f t="array" ref="W33">IF(ISBLANK(ALS_Wurf!$A$2),0,IF(ISBLANK(A33),0,IF((OR(EXACT(A33,ALS_Wurf!$C$2:$C$96))),VLOOKUP(A33,ALS_Wurf!$C$2:$I$96,4,FALSE))))</f>
        <v>0</v>
      </c>
      <c r="X33" s="29">
        <f t="shared" si="41"/>
        <v>51</v>
      </c>
      <c r="Y33" s="40">
        <f>VLOOKUP(X33,[1]Punktezuordnung!$A$2:$B$52,2,FALSE())</f>
        <v>0</v>
      </c>
      <c r="Z33" s="28">
        <f t="array" ref="Z33">IF(ISBLANK(FRI_Sprint!$A$2),100,IF(ISBLANK(A33),100,IF((OR(EXACT(A33,FRI_Sprint!$C$2:$C$149))),VLOOKUP(A33,FRI_Sprint!$C$2:$I$149,4,FALSE))))</f>
        <v>100</v>
      </c>
      <c r="AA33" s="29">
        <f t="shared" si="42"/>
        <v>51</v>
      </c>
      <c r="AB33" s="40">
        <f>VLOOKUP(AA33,[1]Punktezuordnung!$A$2:$B$52,2,FALSE())</f>
        <v>0</v>
      </c>
      <c r="AC33" s="37">
        <f t="array" ref="AC33">IF(ISBLANK(FRI_Stoß!$A$2),0,IF(ISBLANK(A33),0,IF((OR(EXACT(A33,FRI_Stoß!$C$2:$C$147))),VLOOKUP(A33,FRI_Stoß!$C$2:$I$147,4,FALSE))))</f>
        <v>0</v>
      </c>
      <c r="AD33" s="29">
        <f t="shared" si="43"/>
        <v>51</v>
      </c>
      <c r="AE33" s="40">
        <f>VLOOKUP(AD33,[1]Punktezuordnung!$A$2:$B$52,2,FALSE())</f>
        <v>0</v>
      </c>
      <c r="AF33" s="59">
        <f t="array" ref="AF33">IF(ISBLANK(LAT_Zielweit!$A$2),0,IF(ISBLANK(A33),0,IF((OR(EXACT(A33,LAT_Zielweit!$C$2:$C$155))),VLOOKUP(A33,LAT_Zielweit!$C$2:$I$155,4,FALSE))))</f>
        <v>0</v>
      </c>
      <c r="AG33" s="29">
        <f t="shared" si="44"/>
        <v>51</v>
      </c>
      <c r="AH33" s="40">
        <f>VLOOKUP(AG33,[1]Punktezuordnung!$A$2:$B$52,2,FALSE())</f>
        <v>0</v>
      </c>
      <c r="AI33" s="38">
        <f t="array" ref="AI33">IF(ISBLANK(LAT_Dreh!$A$2),0,IF(ISBLANK(A33),0,IF((OR(EXACT(A33,LAT_Dreh!$C$2:$C$156))),VLOOKUP(A33,LAT_Dreh!$C$2:$I$156,4,FALSE))))</f>
        <v>0</v>
      </c>
      <c r="AJ33" s="29">
        <f t="shared" si="45"/>
        <v>51</v>
      </c>
      <c r="AK33" s="40">
        <f>VLOOKUP(AJ33,[1]Punktezuordnung!$A$2:$B$52,2,FALSE())</f>
        <v>0</v>
      </c>
      <c r="AL33" s="27">
        <v>1000</v>
      </c>
      <c r="AM33" s="29">
        <f t="shared" si="46"/>
        <v>51</v>
      </c>
      <c r="AN33" s="30">
        <f>VLOOKUP(AM33,[1]Punktezuordnung!$A$2:$B$52,2,FALSE())</f>
        <v>0</v>
      </c>
      <c r="AO33" s="52">
        <f t="array" ref="AO33">IF(ISBLANK(NIA_Weit!$A$2),0,IF(ISBLANK(A33),0,IF((OR(EXACT(A33,NIA_Weit!$C$2:$C$153))),VLOOKUP(A33,NIA_Weit!$C$2:$I$153,4,FALSE))))</f>
        <v>0</v>
      </c>
      <c r="AP33" s="29">
        <f t="shared" si="47"/>
        <v>51</v>
      </c>
      <c r="AQ33" s="40">
        <f>VLOOKUP(AP33,[1]Punktezuordnung!$A$2:$B$52,2,FALSE())</f>
        <v>0</v>
      </c>
      <c r="AR33" s="26">
        <f t="array" ref="AR33">IF(ISBLANK(STO_Weit!$A$2),0,IF(ISBLANK(A33),0,IF((OR(EXACT(A33,STO_Weit!$C$2:$C$133))),VLOOKUP(A33,STO_Weit!$C$2:$I$133,4,FALSE))))</f>
        <v>0</v>
      </c>
      <c r="AS33" s="29">
        <f t="shared" si="48"/>
        <v>51</v>
      </c>
      <c r="AT33" s="30">
        <f>VLOOKUP(AS33,[1]Punktezuordnung!$A$2:$B$52,2,FALSE())</f>
        <v>0</v>
      </c>
      <c r="AU33" s="28">
        <f t="array" ref="AU33">IF(ISBLANK(STO_Schlagwurf!$A$2),0,IF(ISBLANK(A33),0,IF((OR(EXACT(A33,STO_Schlagwurf!$C$2:$C$133))),VLOOKUP(A33,STO_Schlagwurf!$C$2:$I$133,4,FALSE))))</f>
        <v>0</v>
      </c>
      <c r="AV33" s="29">
        <f t="shared" si="49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IF(ISBLANK(ANG_Hindernissprint!$A$2),100,IF(ISBLANK(A33),100,IF((OR(EXACT(A33,ANG_Hindernissprint!$C$2:$C$143))),VLOOKUP(A33,ANG_Hindernissprint!$C$2:$I$143,4,FALSE))))</f>
        <v>100</v>
      </c>
      <c r="AY33" s="33">
        <f t="shared" si="50"/>
        <v>51</v>
      </c>
      <c r="AZ33" s="30">
        <f>VLOOKUP(AY33,[1]Punktezuordnung!$A$2:$B$52,2,FALSE())</f>
        <v>0</v>
      </c>
      <c r="BA33" s="54">
        <f t="array" ref="BA33">IF(ISBLANK(ANG_Hoch!$A$2),0,IF(ISBLANK(A33),0,IF((OR(EXACT(A33,ANG_Hoch!$C$2:$C$143))),VLOOKUP(A33,ANG_Hoch!$C$2:$I$143,4,FALSE))))</f>
        <v>0</v>
      </c>
      <c r="BB33" s="29">
        <f t="shared" si="51"/>
        <v>51</v>
      </c>
      <c r="BC33" s="39">
        <f>VLOOKUP(BB33,[1]Punktezuordnung!$A$2:$B$52,2,FALSE())</f>
        <v>0</v>
      </c>
    </row>
    <row r="34" spans="1:55" x14ac:dyDescent="0.3">
      <c r="A34" s="53"/>
      <c r="B34" s="53"/>
      <c r="C34" s="53"/>
      <c r="D34" s="53"/>
      <c r="E34" s="29" t="str">
        <f t="shared" si="26"/>
        <v/>
      </c>
      <c r="F34" s="40">
        <f>SUM(LARGE(H34:S34,{1;2;3;4;5;6;7;8;9}))</f>
        <v>0</v>
      </c>
      <c r="G34" s="34">
        <f t="shared" si="27"/>
        <v>0</v>
      </c>
      <c r="H34" s="35">
        <f t="shared" si="28"/>
        <v>0</v>
      </c>
      <c r="I34" s="30">
        <f t="shared" si="29"/>
        <v>0</v>
      </c>
      <c r="J34" s="35">
        <f t="shared" si="30"/>
        <v>0</v>
      </c>
      <c r="K34" s="30">
        <f t="shared" si="31"/>
        <v>0</v>
      </c>
      <c r="L34" s="31">
        <f t="shared" si="32"/>
        <v>0</v>
      </c>
      <c r="M34" s="32">
        <f t="shared" si="33"/>
        <v>0</v>
      </c>
      <c r="N34" s="36">
        <f t="shared" si="52"/>
        <v>0</v>
      </c>
      <c r="O34" s="51">
        <f t="shared" si="35"/>
        <v>0</v>
      </c>
      <c r="P34" s="35">
        <f t="shared" si="36"/>
        <v>0</v>
      </c>
      <c r="Q34" s="30">
        <f t="shared" si="37"/>
        <v>0</v>
      </c>
      <c r="R34" s="35">
        <f t="shared" si="38"/>
        <v>0</v>
      </c>
      <c r="S34" s="30">
        <f t="shared" si="39"/>
        <v>0</v>
      </c>
      <c r="T34" s="25">
        <f t="array" ref="T34">IF(ISBLANK(ALS_Sprint!$A$2),100,IF(ISBLANK(A34),100,IF((OR(EXACT(A34,ALS_Sprint!$C$2:$C$200))),VLOOKUP(A34,ALS_Sprint!$C$2:$I$200,4,FALSE))))</f>
        <v>100</v>
      </c>
      <c r="U34" s="29">
        <f t="shared" si="40"/>
        <v>51</v>
      </c>
      <c r="V34" s="40">
        <f>VLOOKUP(U34,[1]Punktezuordnung!$A$2:$B$52,2,FALSE())</f>
        <v>0</v>
      </c>
      <c r="W34" s="55">
        <f t="array" ref="W34">IF(ISBLANK(ALS_Wurf!$A$2),0,IF(ISBLANK(A34),0,IF((OR(EXACT(A34,ALS_Wurf!$C$2:$C$96))),VLOOKUP(A34,ALS_Wurf!$C$2:$I$96,4,FALSE))))</f>
        <v>0</v>
      </c>
      <c r="X34" s="29">
        <f t="shared" si="41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IF(ISBLANK(FRI_Sprint!$A$2),100,IF(ISBLANK(A34),100,IF((OR(EXACT(A34,FRI_Sprint!$C$2:$C$149))),VLOOKUP(A34,FRI_Sprint!$C$2:$I$149,4,FALSE))))</f>
        <v>100</v>
      </c>
      <c r="AA34" s="29">
        <f t="shared" si="42"/>
        <v>51</v>
      </c>
      <c r="AB34" s="40">
        <f>VLOOKUP(AA34,[1]Punktezuordnung!$A$2:$B$52,2,FALSE())</f>
        <v>0</v>
      </c>
      <c r="AC34" s="37">
        <f t="array" ref="AC34">IF(ISBLANK(FRI_Stoß!$A$2),0,IF(ISBLANK(A34),0,IF((OR(EXACT(A34,FRI_Stoß!$C$2:$C$147))),VLOOKUP(A34,FRI_Stoß!$C$2:$I$147,4,FALSE))))</f>
        <v>0</v>
      </c>
      <c r="AD34" s="29">
        <f t="shared" si="43"/>
        <v>51</v>
      </c>
      <c r="AE34" s="40">
        <f>VLOOKUP(AD34,[1]Punktezuordnung!$A$2:$B$52,2,FALSE())</f>
        <v>0</v>
      </c>
      <c r="AF34" s="59">
        <f t="array" ref="AF34">IF(ISBLANK(LAT_Zielweit!$A$2),0,IF(ISBLANK(A34),0,IF((OR(EXACT(A34,LAT_Zielweit!$C$2:$C$155))),VLOOKUP(A34,LAT_Zielweit!$C$2:$I$155,4,FALSE))))</f>
        <v>0</v>
      </c>
      <c r="AG34" s="29">
        <f t="shared" si="44"/>
        <v>51</v>
      </c>
      <c r="AH34" s="40">
        <f>VLOOKUP(AG34,[1]Punktezuordnung!$A$2:$B$52,2,FALSE())</f>
        <v>0</v>
      </c>
      <c r="AI34" s="38">
        <f t="array" ref="AI34">IF(ISBLANK(LAT_Dreh!$A$2),0,IF(ISBLANK(A34),0,IF((OR(EXACT(A34,LAT_Dreh!$C$2:$C$156))),VLOOKUP(A34,LAT_Dreh!$C$2:$I$156,4,FALSE))))</f>
        <v>0</v>
      </c>
      <c r="AJ34" s="29">
        <f t="shared" si="45"/>
        <v>51</v>
      </c>
      <c r="AK34" s="40">
        <f>VLOOKUP(AJ34,[1]Punktezuordnung!$A$2:$B$52,2,FALSE())</f>
        <v>0</v>
      </c>
      <c r="AL34" s="27">
        <v>1000</v>
      </c>
      <c r="AM34" s="29">
        <f t="shared" si="46"/>
        <v>51</v>
      </c>
      <c r="AN34" s="30">
        <f>VLOOKUP(AM34,[1]Punktezuordnung!$A$2:$B$52,2,FALSE())</f>
        <v>0</v>
      </c>
      <c r="AO34" s="52">
        <f t="array" ref="AO34">IF(ISBLANK(NIA_Weit!$A$2),0,IF(ISBLANK(A34),0,IF((OR(EXACT(A34,NIA_Weit!$C$2:$C$153))),VLOOKUP(A34,NIA_Weit!$C$2:$I$153,4,FALSE))))</f>
        <v>0</v>
      </c>
      <c r="AP34" s="29">
        <f t="shared" si="47"/>
        <v>51</v>
      </c>
      <c r="AQ34" s="40">
        <f>VLOOKUP(AP34,[1]Punktezuordnung!$A$2:$B$52,2,FALSE())</f>
        <v>0</v>
      </c>
      <c r="AR34" s="26">
        <f t="array" ref="AR34">IF(ISBLANK(STO_Weit!$A$2),0,IF(ISBLANK(A34),0,IF((OR(EXACT(A34,STO_Weit!$C$2:$C$133))),VLOOKUP(A34,STO_Weit!$C$2:$I$133,4,FALSE))))</f>
        <v>0</v>
      </c>
      <c r="AS34" s="29">
        <f t="shared" si="48"/>
        <v>51</v>
      </c>
      <c r="AT34" s="30">
        <f>VLOOKUP(AS34,[1]Punktezuordnung!$A$2:$B$52,2,FALSE())</f>
        <v>0</v>
      </c>
      <c r="AU34" s="28">
        <f t="array" ref="AU34">IF(ISBLANK(STO_Schlagwurf!$A$2),0,IF(ISBLANK(A34),0,IF((OR(EXACT(A34,STO_Schlagwurf!$C$2:$C$133))),VLOOKUP(A34,STO_Schlagwurf!$C$2:$I$133,4,FALSE))))</f>
        <v>0</v>
      </c>
      <c r="AV34" s="29">
        <f t="shared" si="49"/>
        <v>51</v>
      </c>
      <c r="AW34" s="30">
        <f>VLOOKUP(AV34,[1]Punktezuordnung!$A$2:$B$52,2,FALSE())</f>
        <v>0</v>
      </c>
      <c r="AX34" s="26">
        <f t="array" ref="AX34">IF(ISBLANK(ANG_Hindernissprint!$A$2),100,IF(ISBLANK(A34),100,IF((OR(EXACT(A34,ANG_Hindernissprint!$C$2:$C$143))),VLOOKUP(A34,ANG_Hindernissprint!$C$2:$I$143,4,FALSE))))</f>
        <v>100</v>
      </c>
      <c r="AY34" s="33">
        <f t="shared" si="50"/>
        <v>51</v>
      </c>
      <c r="AZ34" s="30">
        <f>VLOOKUP(AY34,[1]Punktezuordnung!$A$2:$B$52,2,FALSE())</f>
        <v>0</v>
      </c>
      <c r="BA34" s="54">
        <f t="array" ref="BA34">IF(ISBLANK(ANG_Hoch!$A$2),0,IF(ISBLANK(A34),0,IF((OR(EXACT(A34,ANG_Hoch!$C$2:$C$143))),VLOOKUP(A34,ANG_Hoch!$C$2:$I$143,4,FALSE))))</f>
        <v>0</v>
      </c>
      <c r="BB34" s="29">
        <f t="shared" si="51"/>
        <v>51</v>
      </c>
      <c r="BC34" s="39">
        <f>VLOOKUP(BB34,[1]Punktezuordnung!$A$2:$B$52,2,FALSE())</f>
        <v>0</v>
      </c>
    </row>
    <row r="35" spans="1:55" x14ac:dyDescent="0.3">
      <c r="A35" s="53"/>
      <c r="B35" s="53"/>
      <c r="C35" s="53"/>
      <c r="D35" s="53"/>
      <c r="E35" s="29" t="str">
        <f t="shared" si="26"/>
        <v/>
      </c>
      <c r="F35" s="40">
        <f>SUM(LARGE(H35:S35,{1;2;3;4;5;6;7;8;9}))</f>
        <v>0</v>
      </c>
      <c r="G35" s="34">
        <f t="shared" si="27"/>
        <v>0</v>
      </c>
      <c r="H35" s="35">
        <f t="shared" si="28"/>
        <v>0</v>
      </c>
      <c r="I35" s="30">
        <f t="shared" si="29"/>
        <v>0</v>
      </c>
      <c r="J35" s="35">
        <f t="shared" si="30"/>
        <v>0</v>
      </c>
      <c r="K35" s="30">
        <f t="shared" si="31"/>
        <v>0</v>
      </c>
      <c r="L35" s="31">
        <f t="shared" si="32"/>
        <v>0</v>
      </c>
      <c r="M35" s="32">
        <f t="shared" si="33"/>
        <v>0</v>
      </c>
      <c r="N35" s="36">
        <f t="shared" si="52"/>
        <v>0</v>
      </c>
      <c r="O35" s="51">
        <f t="shared" si="35"/>
        <v>0</v>
      </c>
      <c r="P35" s="35">
        <f t="shared" si="36"/>
        <v>0</v>
      </c>
      <c r="Q35" s="30">
        <f t="shared" si="37"/>
        <v>0</v>
      </c>
      <c r="R35" s="35">
        <f t="shared" si="38"/>
        <v>0</v>
      </c>
      <c r="S35" s="30">
        <f t="shared" si="39"/>
        <v>0</v>
      </c>
      <c r="T35" s="25">
        <f t="array" ref="T35">IF(ISBLANK(ALS_Sprint!$A$2),100,IF(ISBLANK(A35),100,IF((OR(EXACT(A35,ALS_Sprint!$C$2:$C$200))),VLOOKUP(A35,ALS_Sprint!$C$2:$I$200,4,FALSE))))</f>
        <v>100</v>
      </c>
      <c r="U35" s="29">
        <f t="shared" si="40"/>
        <v>51</v>
      </c>
      <c r="V35" s="40">
        <f>VLOOKUP(U35,[1]Punktezuordnung!$A$2:$B$52,2,FALSE())</f>
        <v>0</v>
      </c>
      <c r="W35" s="55">
        <f t="array" ref="W35">IF(ISBLANK(ALS_Wurf!$A$2),0,IF(ISBLANK(A35),0,IF((OR(EXACT(A35,ALS_Wurf!$C$2:$C$96))),VLOOKUP(A35,ALS_Wurf!$C$2:$I$96,4,FALSE))))</f>
        <v>0</v>
      </c>
      <c r="X35" s="29">
        <f t="shared" si="41"/>
        <v>51</v>
      </c>
      <c r="Y35" s="40">
        <f>VLOOKUP(X35,[1]Punktezuordnung!$A$2:$B$52,2,FALSE())</f>
        <v>0</v>
      </c>
      <c r="Z35" s="28">
        <f t="array" ref="Z35">IF(ISBLANK(FRI_Sprint!$A$2),100,IF(ISBLANK(A35),100,IF((OR(EXACT(A35,FRI_Sprint!$C$2:$C$149))),VLOOKUP(A35,FRI_Sprint!$C$2:$I$149,4,FALSE))))</f>
        <v>100</v>
      </c>
      <c r="AA35" s="29">
        <f t="shared" si="42"/>
        <v>51</v>
      </c>
      <c r="AB35" s="40">
        <f>VLOOKUP(AA35,[1]Punktezuordnung!$A$2:$B$52,2,FALSE())</f>
        <v>0</v>
      </c>
      <c r="AC35" s="37">
        <f t="array" ref="AC35">IF(ISBLANK(FRI_Stoß!$A$2),0,IF(ISBLANK(A35),0,IF((OR(EXACT(A35,FRI_Stoß!$C$2:$C$147))),VLOOKUP(A35,FRI_Stoß!$C$2:$I$147,4,FALSE))))</f>
        <v>0</v>
      </c>
      <c r="AD35" s="29">
        <f t="shared" si="43"/>
        <v>51</v>
      </c>
      <c r="AE35" s="40">
        <f>VLOOKUP(AD35,[1]Punktezuordnung!$A$2:$B$52,2,FALSE())</f>
        <v>0</v>
      </c>
      <c r="AF35" s="59">
        <f t="array" ref="AF35">IF(ISBLANK(LAT_Zielweit!$A$2),0,IF(ISBLANK(A35),0,IF((OR(EXACT(A35,LAT_Zielweit!$C$2:$C$155))),VLOOKUP(A35,LAT_Zielweit!$C$2:$I$155,4,FALSE))))</f>
        <v>0</v>
      </c>
      <c r="AG35" s="29">
        <f t="shared" si="44"/>
        <v>51</v>
      </c>
      <c r="AH35" s="40">
        <f>VLOOKUP(AG35,[1]Punktezuordnung!$A$2:$B$52,2,FALSE())</f>
        <v>0</v>
      </c>
      <c r="AI35" s="38">
        <f t="array" ref="AI35">IF(ISBLANK(LAT_Dreh!$A$2),0,IF(ISBLANK(A35),0,IF((OR(EXACT(A35,LAT_Dreh!$C$2:$C$156))),VLOOKUP(A35,LAT_Dreh!$C$2:$I$156,4,FALSE))))</f>
        <v>0</v>
      </c>
      <c r="AJ35" s="29">
        <f t="shared" si="45"/>
        <v>51</v>
      </c>
      <c r="AK35" s="40">
        <f>VLOOKUP(AJ35,[1]Punktezuordnung!$A$2:$B$52,2,FALSE())</f>
        <v>0</v>
      </c>
      <c r="AL35" s="27">
        <v>1000</v>
      </c>
      <c r="AM35" s="29">
        <f t="shared" si="46"/>
        <v>51</v>
      </c>
      <c r="AN35" s="30">
        <f>VLOOKUP(AM35,[1]Punktezuordnung!$A$2:$B$52,2,FALSE())</f>
        <v>0</v>
      </c>
      <c r="AO35" s="52">
        <f t="array" ref="AO35">IF(ISBLANK(NIA_Weit!$A$2),0,IF(ISBLANK(A35),0,IF((OR(EXACT(A35,NIA_Weit!$C$2:$C$153))),VLOOKUP(A35,NIA_Weit!$C$2:$I$153,4,FALSE))))</f>
        <v>0</v>
      </c>
      <c r="AP35" s="29">
        <f t="shared" si="47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IF(ISBLANK(STO_Weit!$A$2),0,IF(ISBLANK(A35),0,IF((OR(EXACT(A35,STO_Weit!$C$2:$C$133))),VLOOKUP(A35,STO_Weit!$C$2:$I$133,4,FALSE))))</f>
        <v>0</v>
      </c>
      <c r="AS35" s="29">
        <f t="shared" si="48"/>
        <v>51</v>
      </c>
      <c r="AT35" s="30">
        <f>VLOOKUP(AS35,[1]Punktezuordnung!$A$2:$B$52,2,FALSE())</f>
        <v>0</v>
      </c>
      <c r="AU35" s="28">
        <f t="array" ref="AU35">IF(ISBLANK(STO_Schlagwurf!$A$2),0,IF(ISBLANK(A35),0,IF((OR(EXACT(A35,STO_Schlagwurf!$C$2:$C$133))),VLOOKUP(A35,STO_Schlagwurf!$C$2:$I$133,4,FALSE))))</f>
        <v>0</v>
      </c>
      <c r="AV35" s="29">
        <f t="shared" si="49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IF(ISBLANK(ANG_Hindernissprint!$A$2),100,IF(ISBLANK(A35),100,IF((OR(EXACT(A35,ANG_Hindernissprint!$C$2:$C$143))),VLOOKUP(A35,ANG_Hindernissprint!$C$2:$I$143,4,FALSE))))</f>
        <v>100</v>
      </c>
      <c r="AY35" s="33">
        <f t="shared" si="50"/>
        <v>51</v>
      </c>
      <c r="AZ35" s="30">
        <f>VLOOKUP(AY35,[1]Punktezuordnung!$A$2:$B$52,2,FALSE())</f>
        <v>0</v>
      </c>
      <c r="BA35" s="54">
        <f t="array" ref="BA35">IF(ISBLANK(ANG_Hoch!$A$2),0,IF(ISBLANK(A35),0,IF((OR(EXACT(A35,ANG_Hoch!$C$2:$C$143))),VLOOKUP(A35,ANG_Hoch!$C$2:$I$143,4,FALSE))))</f>
        <v>0</v>
      </c>
      <c r="BB35" s="29">
        <f t="shared" si="51"/>
        <v>51</v>
      </c>
      <c r="BC35" s="39">
        <f>VLOOKUP(BB35,[1]Punktezuordnung!$A$2:$B$52,2,FALSE())</f>
        <v>0</v>
      </c>
    </row>
    <row r="36" spans="1:55" x14ac:dyDescent="0.3">
      <c r="A36" s="53"/>
      <c r="B36" s="53"/>
      <c r="C36" s="53"/>
      <c r="D36" s="53"/>
      <c r="E36" s="29" t="str">
        <f t="shared" si="26"/>
        <v/>
      </c>
      <c r="F36" s="40">
        <f>SUM(LARGE(H36:S36,{1;2;3;4;5;6;7;8;9}))</f>
        <v>0</v>
      </c>
      <c r="G36" s="34">
        <f t="shared" si="27"/>
        <v>0</v>
      </c>
      <c r="H36" s="35">
        <f t="shared" si="28"/>
        <v>0</v>
      </c>
      <c r="I36" s="30">
        <f t="shared" si="29"/>
        <v>0</v>
      </c>
      <c r="J36" s="35">
        <f t="shared" si="30"/>
        <v>0</v>
      </c>
      <c r="K36" s="30">
        <f t="shared" si="31"/>
        <v>0</v>
      </c>
      <c r="L36" s="31">
        <f t="shared" si="32"/>
        <v>0</v>
      </c>
      <c r="M36" s="32">
        <f t="shared" si="33"/>
        <v>0</v>
      </c>
      <c r="N36" s="36">
        <f t="shared" si="52"/>
        <v>0</v>
      </c>
      <c r="O36" s="51">
        <f t="shared" si="35"/>
        <v>0</v>
      </c>
      <c r="P36" s="35">
        <f t="shared" si="36"/>
        <v>0</v>
      </c>
      <c r="Q36" s="30">
        <f t="shared" si="37"/>
        <v>0</v>
      </c>
      <c r="R36" s="35">
        <f t="shared" si="38"/>
        <v>0</v>
      </c>
      <c r="S36" s="30">
        <f t="shared" si="39"/>
        <v>0</v>
      </c>
      <c r="T36" s="25">
        <f t="array" ref="T36">IF(ISBLANK(ALS_Sprint!$A$2),100,IF(ISBLANK(A36),100,IF((OR(EXACT(A36,ALS_Sprint!$C$2:$C$200))),VLOOKUP(A36,ALS_Sprint!$C$2:$I$200,4,FALSE))))</f>
        <v>100</v>
      </c>
      <c r="U36" s="29">
        <f t="shared" si="40"/>
        <v>51</v>
      </c>
      <c r="V36" s="40">
        <f>VLOOKUP(U36,[1]Punktezuordnung!$A$2:$B$52,2,FALSE())</f>
        <v>0</v>
      </c>
      <c r="W36" s="55">
        <f t="array" ref="W36">IF(ISBLANK(ALS_Wurf!$A$2),0,IF(ISBLANK(A36),0,IF((OR(EXACT(A36,ALS_Wurf!$C$2:$C$96))),VLOOKUP(A36,ALS_Wurf!$C$2:$I$96,4,FALSE))))</f>
        <v>0</v>
      </c>
      <c r="X36" s="29">
        <f t="shared" si="41"/>
        <v>51</v>
      </c>
      <c r="Y36" s="40">
        <f>VLOOKUP(X36,[1]Punktezuordnung!$A$2:$B$52,2,FALSE())</f>
        <v>0</v>
      </c>
      <c r="Z36" s="28">
        <f t="array" ref="Z36">IF(ISBLANK(FRI_Sprint!$A$2),100,IF(ISBLANK(A36),100,IF((OR(EXACT(A36,FRI_Sprint!$C$2:$C$149))),VLOOKUP(A36,FRI_Sprint!$C$2:$I$149,4,FALSE))))</f>
        <v>100</v>
      </c>
      <c r="AA36" s="29">
        <f t="shared" si="42"/>
        <v>51</v>
      </c>
      <c r="AB36" s="40">
        <f>VLOOKUP(AA36,[1]Punktezuordnung!$A$2:$B$52,2,FALSE())</f>
        <v>0</v>
      </c>
      <c r="AC36" s="37">
        <f t="array" ref="AC36">IF(ISBLANK(FRI_Stoß!$A$2),0,IF(ISBLANK(A36),0,IF((OR(EXACT(A36,FRI_Stoß!$C$2:$C$147))),VLOOKUP(A36,FRI_Stoß!$C$2:$I$147,4,FALSE))))</f>
        <v>0</v>
      </c>
      <c r="AD36" s="29">
        <f t="shared" si="43"/>
        <v>51</v>
      </c>
      <c r="AE36" s="40">
        <f>VLOOKUP(AD36,[1]Punktezuordnung!$A$2:$B$52,2,FALSE())</f>
        <v>0</v>
      </c>
      <c r="AF36" s="59">
        <f t="array" ref="AF36">IF(ISBLANK(LAT_Zielweit!$A$2),0,IF(ISBLANK(A36),0,IF((OR(EXACT(A36,LAT_Zielweit!$C$2:$C$155))),VLOOKUP(A36,LAT_Zielweit!$C$2:$I$155,4,FALSE))))</f>
        <v>0</v>
      </c>
      <c r="AG36" s="29">
        <f t="shared" si="44"/>
        <v>51</v>
      </c>
      <c r="AH36" s="40">
        <f>VLOOKUP(AG36,[1]Punktezuordnung!$A$2:$B$52,2,FALSE())</f>
        <v>0</v>
      </c>
      <c r="AI36" s="38">
        <f t="array" ref="AI36">IF(ISBLANK(LAT_Dreh!$A$2),0,IF(ISBLANK(A36),0,IF((OR(EXACT(A36,LAT_Dreh!$C$2:$C$156))),VLOOKUP(A36,LAT_Dreh!$C$2:$I$156,4,FALSE))))</f>
        <v>0</v>
      </c>
      <c r="AJ36" s="29">
        <f t="shared" si="45"/>
        <v>51</v>
      </c>
      <c r="AK36" s="40">
        <f>VLOOKUP(AJ36,[1]Punktezuordnung!$A$2:$B$52,2,FALSE())</f>
        <v>0</v>
      </c>
      <c r="AL36" s="27">
        <v>1000</v>
      </c>
      <c r="AM36" s="29">
        <f t="shared" si="46"/>
        <v>51</v>
      </c>
      <c r="AN36" s="30">
        <f>VLOOKUP(AM36,[1]Punktezuordnung!$A$2:$B$52,2,FALSE())</f>
        <v>0</v>
      </c>
      <c r="AO36" s="52">
        <f t="array" ref="AO36">IF(ISBLANK(NIA_Weit!$A$2),0,IF(ISBLANK(A36),0,IF((OR(EXACT(A36,NIA_Weit!$C$2:$C$153))),VLOOKUP(A36,NIA_Weit!$C$2:$I$153,4,FALSE))))</f>
        <v>0</v>
      </c>
      <c r="AP36" s="29">
        <f t="shared" si="47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IF(ISBLANK(STO_Weit!$A$2),0,IF(ISBLANK(A36),0,IF((OR(EXACT(A36,STO_Weit!$C$2:$C$133))),VLOOKUP(A36,STO_Weit!$C$2:$I$133,4,FALSE))))</f>
        <v>0</v>
      </c>
      <c r="AS36" s="29">
        <f t="shared" si="48"/>
        <v>51</v>
      </c>
      <c r="AT36" s="30">
        <f>VLOOKUP(AS36,[1]Punktezuordnung!$A$2:$B$52,2,FALSE())</f>
        <v>0</v>
      </c>
      <c r="AU36" s="28">
        <f t="array" ref="AU36">IF(ISBLANK(STO_Schlagwurf!$A$2),0,IF(ISBLANK(A36),0,IF((OR(EXACT(A36,STO_Schlagwurf!$C$2:$C$133))),VLOOKUP(A36,STO_Schlagwurf!$C$2:$I$133,4,FALSE))))</f>
        <v>0</v>
      </c>
      <c r="AV36" s="29">
        <f t="shared" si="49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IF(ISBLANK(ANG_Hindernissprint!$A$2),100,IF(ISBLANK(A36),100,IF((OR(EXACT(A36,ANG_Hindernissprint!$C$2:$C$143))),VLOOKUP(A36,ANG_Hindernissprint!$C$2:$I$143,4,FALSE))))</f>
        <v>100</v>
      </c>
      <c r="AY36" s="33">
        <f t="shared" si="50"/>
        <v>51</v>
      </c>
      <c r="AZ36" s="30">
        <f>VLOOKUP(AY36,[1]Punktezuordnung!$A$2:$B$52,2,FALSE())</f>
        <v>0</v>
      </c>
      <c r="BA36" s="54">
        <f t="array" ref="BA36">IF(ISBLANK(ANG_Hoch!$A$2),0,IF(ISBLANK(A36),0,IF((OR(EXACT(A36,ANG_Hoch!$C$2:$C$143))),VLOOKUP(A36,ANG_Hoch!$C$2:$I$143,4,FALSE))))</f>
        <v>0</v>
      </c>
      <c r="BB36" s="29">
        <f t="shared" si="51"/>
        <v>51</v>
      </c>
      <c r="BC36" s="39">
        <f>VLOOKUP(BB36,[1]Punktezuordnung!$A$2:$B$52,2,FALSE())</f>
        <v>0</v>
      </c>
    </row>
    <row r="37" spans="1:55" x14ac:dyDescent="0.3">
      <c r="A37" s="53"/>
      <c r="B37" s="53"/>
      <c r="C37" s="53"/>
      <c r="D37" s="53"/>
      <c r="E37" s="29" t="str">
        <f t="shared" si="26"/>
        <v/>
      </c>
      <c r="F37" s="40">
        <f>SUM(LARGE(H37:S37,{1;2;3;4;5;6;7;8;9}))</f>
        <v>0</v>
      </c>
      <c r="G37" s="34">
        <f t="shared" si="27"/>
        <v>0</v>
      </c>
      <c r="H37" s="35">
        <f t="shared" si="28"/>
        <v>0</v>
      </c>
      <c r="I37" s="30">
        <f t="shared" si="29"/>
        <v>0</v>
      </c>
      <c r="J37" s="35">
        <f t="shared" si="30"/>
        <v>0</v>
      </c>
      <c r="K37" s="30">
        <f t="shared" si="31"/>
        <v>0</v>
      </c>
      <c r="L37" s="31">
        <f t="shared" si="32"/>
        <v>0</v>
      </c>
      <c r="M37" s="32">
        <f t="shared" si="33"/>
        <v>0</v>
      </c>
      <c r="N37" s="36">
        <f t="shared" si="52"/>
        <v>0</v>
      </c>
      <c r="O37" s="51">
        <f t="shared" si="35"/>
        <v>0</v>
      </c>
      <c r="P37" s="35">
        <f t="shared" si="36"/>
        <v>0</v>
      </c>
      <c r="Q37" s="30">
        <f t="shared" si="37"/>
        <v>0</v>
      </c>
      <c r="R37" s="35">
        <f t="shared" si="38"/>
        <v>0</v>
      </c>
      <c r="S37" s="30">
        <f t="shared" si="39"/>
        <v>0</v>
      </c>
      <c r="T37" s="25">
        <f t="array" ref="T37">IF(ISBLANK(ALS_Sprint!$A$2),100,IF(ISBLANK(A37),100,IF((OR(EXACT(A37,ALS_Sprint!$C$2:$C$200))),VLOOKUP(A37,ALS_Sprint!$C$2:$I$200,4,FALSE))))</f>
        <v>100</v>
      </c>
      <c r="U37" s="29">
        <f t="shared" si="40"/>
        <v>51</v>
      </c>
      <c r="V37" s="40">
        <f>VLOOKUP(U37,[1]Punktezuordnung!$A$2:$B$52,2,FALSE())</f>
        <v>0</v>
      </c>
      <c r="W37" s="55">
        <f t="array" ref="W37">IF(ISBLANK(ALS_Wurf!$A$2),0,IF(ISBLANK(A37),0,IF((OR(EXACT(A37,ALS_Wurf!$C$2:$C$96))),VLOOKUP(A37,ALS_Wurf!$C$2:$I$96,4,FALSE))))</f>
        <v>0</v>
      </c>
      <c r="X37" s="29">
        <f t="shared" si="41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IF(ISBLANK(FRI_Sprint!$A$2),100,IF(ISBLANK(A37),100,IF((OR(EXACT(A37,FRI_Sprint!$C$2:$C$149))),VLOOKUP(A37,FRI_Sprint!$C$2:$I$149,4,FALSE))))</f>
        <v>100</v>
      </c>
      <c r="AA37" s="29">
        <f t="shared" si="42"/>
        <v>51</v>
      </c>
      <c r="AB37" s="40">
        <f>VLOOKUP(AA37,[1]Punktezuordnung!$A$2:$B$52,2,FALSE())</f>
        <v>0</v>
      </c>
      <c r="AC37" s="37">
        <f t="array" ref="AC37">IF(ISBLANK(FRI_Stoß!$A$2),0,IF(ISBLANK(A37),0,IF((OR(EXACT(A37,FRI_Stoß!$C$2:$C$147))),VLOOKUP(A37,FRI_Stoß!$C$2:$I$147,4,FALSE))))</f>
        <v>0</v>
      </c>
      <c r="AD37" s="29">
        <f t="shared" si="43"/>
        <v>51</v>
      </c>
      <c r="AE37" s="40">
        <f>VLOOKUP(AD37,[1]Punktezuordnung!$A$2:$B$52,2,FALSE())</f>
        <v>0</v>
      </c>
      <c r="AF37" s="59">
        <f t="array" ref="AF37">IF(ISBLANK(LAT_Zielweit!$A$2),0,IF(ISBLANK(A37),0,IF((OR(EXACT(A37,LAT_Zielweit!$C$2:$C$155))),VLOOKUP(A37,LAT_Zielweit!$C$2:$I$155,4,FALSE))))</f>
        <v>0</v>
      </c>
      <c r="AG37" s="29">
        <f t="shared" si="44"/>
        <v>51</v>
      </c>
      <c r="AH37" s="40">
        <f>VLOOKUP(AG37,[1]Punktezuordnung!$A$2:$B$52,2,FALSE())</f>
        <v>0</v>
      </c>
      <c r="AI37" s="38">
        <f t="array" ref="AI37">IF(ISBLANK(LAT_Dreh!$A$2),0,IF(ISBLANK(A37),0,IF((OR(EXACT(A37,LAT_Dreh!$C$2:$C$156))),VLOOKUP(A37,LAT_Dreh!$C$2:$I$156,4,FALSE))))</f>
        <v>0</v>
      </c>
      <c r="AJ37" s="29">
        <f t="shared" si="45"/>
        <v>51</v>
      </c>
      <c r="AK37" s="40">
        <f>VLOOKUP(AJ37,[1]Punktezuordnung!$A$2:$B$52,2,FALSE())</f>
        <v>0</v>
      </c>
      <c r="AL37" s="27">
        <v>1000</v>
      </c>
      <c r="AM37" s="29">
        <f t="shared" si="46"/>
        <v>51</v>
      </c>
      <c r="AN37" s="30">
        <f>VLOOKUP(AM37,[1]Punktezuordnung!$A$2:$B$52,2,FALSE())</f>
        <v>0</v>
      </c>
      <c r="AO37" s="52">
        <f t="array" ref="AO37">IF(ISBLANK(NIA_Weit!$A$2),0,IF(ISBLANK(A37),0,IF((OR(EXACT(A37,NIA_Weit!$C$2:$C$153))),VLOOKUP(A37,NIA_Weit!$C$2:$I$153,4,FALSE))))</f>
        <v>0</v>
      </c>
      <c r="AP37" s="29">
        <f t="shared" si="47"/>
        <v>51</v>
      </c>
      <c r="AQ37" s="40">
        <f>VLOOKUP(AP37,[1]Punktezuordnung!$A$2:$B$52,2,FALSE())</f>
        <v>0</v>
      </c>
      <c r="AR37" s="26">
        <f t="array" ref="AR37">IF(ISBLANK(STO_Weit!$A$2),0,IF(ISBLANK(A37),0,IF((OR(EXACT(A37,STO_Weit!$C$2:$C$133))),VLOOKUP(A37,STO_Weit!$C$2:$I$133,4,FALSE))))</f>
        <v>0</v>
      </c>
      <c r="AS37" s="29">
        <f t="shared" si="48"/>
        <v>51</v>
      </c>
      <c r="AT37" s="30">
        <f>VLOOKUP(AS37,[1]Punktezuordnung!$A$2:$B$52,2,FALSE())</f>
        <v>0</v>
      </c>
      <c r="AU37" s="28">
        <f t="array" ref="AU37">IF(ISBLANK(STO_Schlagwurf!$A$2),0,IF(ISBLANK(A37),0,IF((OR(EXACT(A37,STO_Schlagwurf!$C$2:$C$133))),VLOOKUP(A37,STO_Schlagwurf!$C$2:$I$133,4,FALSE))))</f>
        <v>0</v>
      </c>
      <c r="AV37" s="29">
        <f t="shared" si="49"/>
        <v>51</v>
      </c>
      <c r="AW37" s="30">
        <f>VLOOKUP(AV37,[1]Punktezuordnung!$A$2:$B$52,2,FALSE())</f>
        <v>0</v>
      </c>
      <c r="AX37" s="26">
        <f t="array" ref="AX37">IF(ISBLANK(ANG_Hindernissprint!$A$2),100,IF(ISBLANK(A37),100,IF((OR(EXACT(A37,ANG_Hindernissprint!$C$2:$C$143))),VLOOKUP(A37,ANG_Hindernissprint!$C$2:$I$143,4,FALSE))))</f>
        <v>100</v>
      </c>
      <c r="AY37" s="33">
        <f t="shared" si="50"/>
        <v>51</v>
      </c>
      <c r="AZ37" s="30">
        <f>VLOOKUP(AY37,[1]Punktezuordnung!$A$2:$B$52,2,FALSE())</f>
        <v>0</v>
      </c>
      <c r="BA37" s="54">
        <f t="array" ref="BA37">IF(ISBLANK(ANG_Hoch!$A$2),0,IF(ISBLANK(A37),0,IF((OR(EXACT(A37,ANG_Hoch!$C$2:$C$143))),VLOOKUP(A37,ANG_Hoch!$C$2:$I$143,4,FALSE))))</f>
        <v>0</v>
      </c>
      <c r="BB37" s="29">
        <f t="shared" si="51"/>
        <v>51</v>
      </c>
      <c r="BC37" s="39">
        <f>VLOOKUP(BB37,[1]Punktezuordnung!$A$2:$B$52,2,FALSE())</f>
        <v>0</v>
      </c>
    </row>
    <row r="38" spans="1:55" x14ac:dyDescent="0.3">
      <c r="A38" s="53"/>
      <c r="B38" s="53"/>
      <c r="C38" s="53"/>
      <c r="D38" s="53"/>
      <c r="E38" s="29" t="str">
        <f t="shared" si="26"/>
        <v/>
      </c>
      <c r="F38" s="40">
        <f>SUM(LARGE(H38:S38,{1;2;3;4;5;6;7;8;9}))</f>
        <v>0</v>
      </c>
      <c r="G38" s="34">
        <f t="shared" si="27"/>
        <v>0</v>
      </c>
      <c r="H38" s="35">
        <f t="shared" si="28"/>
        <v>0</v>
      </c>
      <c r="I38" s="30">
        <f t="shared" si="29"/>
        <v>0</v>
      </c>
      <c r="J38" s="35">
        <f t="shared" si="30"/>
        <v>0</v>
      </c>
      <c r="K38" s="30">
        <f t="shared" si="31"/>
        <v>0</v>
      </c>
      <c r="L38" s="31">
        <f t="shared" si="32"/>
        <v>0</v>
      </c>
      <c r="M38" s="32">
        <f t="shared" si="33"/>
        <v>0</v>
      </c>
      <c r="N38" s="36">
        <f t="shared" si="52"/>
        <v>0</v>
      </c>
      <c r="O38" s="51">
        <f t="shared" si="35"/>
        <v>0</v>
      </c>
      <c r="P38" s="35">
        <f t="shared" si="36"/>
        <v>0</v>
      </c>
      <c r="Q38" s="30">
        <f t="shared" si="37"/>
        <v>0</v>
      </c>
      <c r="R38" s="35">
        <f t="shared" si="38"/>
        <v>0</v>
      </c>
      <c r="S38" s="30">
        <f t="shared" si="39"/>
        <v>0</v>
      </c>
      <c r="T38" s="25">
        <f t="array" ref="T38">IF(ISBLANK(ALS_Sprint!$A$2),100,IF(ISBLANK(A38),100,IF((OR(EXACT(A38,ALS_Sprint!$C$2:$C$200))),VLOOKUP(A38,ALS_Sprint!$C$2:$I$200,4,FALSE))))</f>
        <v>100</v>
      </c>
      <c r="U38" s="29">
        <f t="shared" si="40"/>
        <v>51</v>
      </c>
      <c r="V38" s="40">
        <f>VLOOKUP(U38,[1]Punktezuordnung!$A$2:$B$52,2,FALSE())</f>
        <v>0</v>
      </c>
      <c r="W38" s="55">
        <f t="array" ref="W38">IF(ISBLANK(ALS_Wurf!$A$2),0,IF(ISBLANK(A38),0,IF((OR(EXACT(A38,ALS_Wurf!$C$2:$C$96))),VLOOKUP(A38,ALS_Wurf!$C$2:$I$96,4,FALSE))))</f>
        <v>0</v>
      </c>
      <c r="X38" s="29">
        <f t="shared" si="41"/>
        <v>51</v>
      </c>
      <c r="Y38" s="40">
        <f>VLOOKUP(X38,[1]Punktezuordnung!$A$2:$B$52,2,FALSE())</f>
        <v>0</v>
      </c>
      <c r="Z38" s="28">
        <f t="array" ref="Z38">IF(ISBLANK(FRI_Sprint!$A$2),100,IF(ISBLANK(A38),100,IF((OR(EXACT(A38,FRI_Sprint!$C$2:$C$149))),VLOOKUP(A38,FRI_Sprint!$C$2:$I$149,4,FALSE))))</f>
        <v>100</v>
      </c>
      <c r="AA38" s="29">
        <f t="shared" si="42"/>
        <v>51</v>
      </c>
      <c r="AB38" s="40">
        <f>VLOOKUP(AA38,[1]Punktezuordnung!$A$2:$B$52,2,FALSE())</f>
        <v>0</v>
      </c>
      <c r="AC38" s="37">
        <f t="array" ref="AC38">IF(ISBLANK(FRI_Stoß!$A$2),0,IF(ISBLANK(A38),0,IF((OR(EXACT(A38,FRI_Stoß!$C$2:$C$147))),VLOOKUP(A38,FRI_Stoß!$C$2:$I$147,4,FALSE))))</f>
        <v>0</v>
      </c>
      <c r="AD38" s="29">
        <f t="shared" si="43"/>
        <v>51</v>
      </c>
      <c r="AE38" s="40">
        <f>VLOOKUP(AD38,[1]Punktezuordnung!$A$2:$B$52,2,FALSE())</f>
        <v>0</v>
      </c>
      <c r="AF38" s="59">
        <f t="array" ref="AF38">IF(ISBLANK(LAT_Zielweit!$A$2),0,IF(ISBLANK(A38),0,IF((OR(EXACT(A38,LAT_Zielweit!$C$2:$C$155))),VLOOKUP(A38,LAT_Zielweit!$C$2:$I$155,4,FALSE))))</f>
        <v>0</v>
      </c>
      <c r="AG38" s="29">
        <f t="shared" si="44"/>
        <v>51</v>
      </c>
      <c r="AH38" s="40">
        <f>VLOOKUP(AG38,[1]Punktezuordnung!$A$2:$B$52,2,FALSE())</f>
        <v>0</v>
      </c>
      <c r="AI38" s="38">
        <f t="array" ref="AI38">IF(ISBLANK(LAT_Dreh!$A$2),0,IF(ISBLANK(A38),0,IF((OR(EXACT(A38,LAT_Dreh!$C$2:$C$156))),VLOOKUP(A38,LAT_Dreh!$C$2:$I$156,4,FALSE))))</f>
        <v>0</v>
      </c>
      <c r="AJ38" s="29">
        <f t="shared" si="45"/>
        <v>51</v>
      </c>
      <c r="AK38" s="40">
        <f>VLOOKUP(AJ38,[1]Punktezuordnung!$A$2:$B$52,2,FALSE())</f>
        <v>0</v>
      </c>
      <c r="AL38" s="27">
        <v>1000</v>
      </c>
      <c r="AM38" s="29">
        <f t="shared" si="46"/>
        <v>51</v>
      </c>
      <c r="AN38" s="30">
        <f>VLOOKUP(AM38,[1]Punktezuordnung!$A$2:$B$52,2,FALSE())</f>
        <v>0</v>
      </c>
      <c r="AO38" s="52">
        <f t="array" ref="AO38">IF(ISBLANK(NIA_Weit!$A$2),0,IF(ISBLANK(A38),0,IF((OR(EXACT(A38,NIA_Weit!$C$2:$C$153))),VLOOKUP(A38,NIA_Weit!$C$2:$I$153,4,FALSE))))</f>
        <v>0</v>
      </c>
      <c r="AP38" s="29">
        <f t="shared" si="47"/>
        <v>51</v>
      </c>
      <c r="AQ38" s="40">
        <f>VLOOKUP(AP38,[1]Punktezuordnung!$A$2:$B$52,2,FALSE())</f>
        <v>0</v>
      </c>
      <c r="AR38" s="26">
        <f t="array" ref="AR38">IF(ISBLANK(STO_Weit!$A$2),0,IF(ISBLANK(A38),0,IF((OR(EXACT(A38,STO_Weit!$C$2:$C$133))),VLOOKUP(A38,STO_Weit!$C$2:$I$133,4,FALSE))))</f>
        <v>0</v>
      </c>
      <c r="AS38" s="29">
        <f t="shared" si="48"/>
        <v>51</v>
      </c>
      <c r="AT38" s="30">
        <f>VLOOKUP(AS38,[1]Punktezuordnung!$A$2:$B$52,2,FALSE())</f>
        <v>0</v>
      </c>
      <c r="AU38" s="28">
        <f t="array" ref="AU38">IF(ISBLANK(STO_Schlagwurf!$A$2),0,IF(ISBLANK(A38),0,IF((OR(EXACT(A38,STO_Schlagwurf!$C$2:$C$133))),VLOOKUP(A38,STO_Schlagwurf!$C$2:$I$133,4,FALSE))))</f>
        <v>0</v>
      </c>
      <c r="AV38" s="29">
        <f t="shared" si="49"/>
        <v>51</v>
      </c>
      <c r="AW38" s="30">
        <f>VLOOKUP(AV38,[1]Punktezuordnung!$A$2:$B$52,2,FALSE())</f>
        <v>0</v>
      </c>
      <c r="AX38" s="26">
        <f t="array" ref="AX38">IF(ISBLANK(ANG_Hindernissprint!$A$2),100,IF(ISBLANK(A38),100,IF((OR(EXACT(A38,ANG_Hindernissprint!$C$2:$C$143))),VLOOKUP(A38,ANG_Hindernissprint!$C$2:$I$143,4,FALSE))))</f>
        <v>100</v>
      </c>
      <c r="AY38" s="33">
        <f t="shared" si="50"/>
        <v>51</v>
      </c>
      <c r="AZ38" s="30">
        <f>VLOOKUP(AY38,[1]Punktezuordnung!$A$2:$B$52,2,FALSE())</f>
        <v>0</v>
      </c>
      <c r="BA38" s="54">
        <f t="array" ref="BA38">IF(ISBLANK(ANG_Hoch!$A$2),0,IF(ISBLANK(A38),0,IF((OR(EXACT(A38,ANG_Hoch!$C$2:$C$143))),VLOOKUP(A38,ANG_Hoch!$C$2:$I$143,4,FALSE))))</f>
        <v>0</v>
      </c>
      <c r="BB38" s="29">
        <f t="shared" si="51"/>
        <v>51</v>
      </c>
      <c r="BC38" s="39">
        <f>VLOOKUP(BB38,[1]Punktezuordnung!$A$2:$B$52,2,FALSE())</f>
        <v>0</v>
      </c>
    </row>
    <row r="39" spans="1:55" x14ac:dyDescent="0.3">
      <c r="A39" s="53"/>
      <c r="B39" s="53"/>
      <c r="C39" s="53"/>
      <c r="D39" s="53"/>
      <c r="E39" s="29" t="str">
        <f t="shared" si="26"/>
        <v/>
      </c>
      <c r="F39" s="40">
        <f>SUM(LARGE(H39:S39,{1;2;3;4;5;6;7;8;9}))</f>
        <v>0</v>
      </c>
      <c r="G39" s="34">
        <f t="shared" si="27"/>
        <v>0</v>
      </c>
      <c r="H39" s="35">
        <f t="shared" si="28"/>
        <v>0</v>
      </c>
      <c r="I39" s="30">
        <f t="shared" si="29"/>
        <v>0</v>
      </c>
      <c r="J39" s="35">
        <f t="shared" si="30"/>
        <v>0</v>
      </c>
      <c r="K39" s="30">
        <f t="shared" si="31"/>
        <v>0</v>
      </c>
      <c r="L39" s="31">
        <f t="shared" si="32"/>
        <v>0</v>
      </c>
      <c r="M39" s="32">
        <f t="shared" si="33"/>
        <v>0</v>
      </c>
      <c r="N39" s="36">
        <f t="shared" si="52"/>
        <v>0</v>
      </c>
      <c r="O39" s="51">
        <f t="shared" si="35"/>
        <v>0</v>
      </c>
      <c r="P39" s="35">
        <f t="shared" si="36"/>
        <v>0</v>
      </c>
      <c r="Q39" s="30">
        <f t="shared" si="37"/>
        <v>0</v>
      </c>
      <c r="R39" s="35">
        <f t="shared" si="38"/>
        <v>0</v>
      </c>
      <c r="S39" s="30">
        <f t="shared" si="39"/>
        <v>0</v>
      </c>
      <c r="T39" s="25">
        <f t="array" ref="T39">IF(ISBLANK(ALS_Sprint!$A$2),100,IF(ISBLANK(A39),100,IF((OR(EXACT(A39,ALS_Sprint!$C$2:$C$200))),VLOOKUP(A39,ALS_Sprint!$C$2:$I$200,4,FALSE))))</f>
        <v>100</v>
      </c>
      <c r="U39" s="29">
        <f t="shared" si="40"/>
        <v>51</v>
      </c>
      <c r="V39" s="40">
        <f>VLOOKUP(U39,[1]Punktezuordnung!$A$2:$B$52,2,FALSE())</f>
        <v>0</v>
      </c>
      <c r="W39" s="55">
        <f t="array" ref="W39">IF(ISBLANK(ALS_Wurf!$A$2),0,IF(ISBLANK(A39),0,IF((OR(EXACT(A39,ALS_Wurf!$C$2:$C$96))),VLOOKUP(A39,ALS_Wurf!$C$2:$I$96,4,FALSE))))</f>
        <v>0</v>
      </c>
      <c r="X39" s="29">
        <f t="shared" si="41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IF(ISBLANK(FRI_Sprint!$A$2),100,IF(ISBLANK(A39),100,IF((OR(EXACT(A39,FRI_Sprint!$C$2:$C$149))),VLOOKUP(A39,FRI_Sprint!$C$2:$I$149,4,FALSE))))</f>
        <v>100</v>
      </c>
      <c r="AA39" s="29">
        <f t="shared" si="42"/>
        <v>51</v>
      </c>
      <c r="AB39" s="40">
        <f>VLOOKUP(AA39,[1]Punktezuordnung!$A$2:$B$52,2,FALSE())</f>
        <v>0</v>
      </c>
      <c r="AC39" s="37">
        <f t="array" ref="AC39">IF(ISBLANK(FRI_Stoß!$A$2),0,IF(ISBLANK(A39),0,IF((OR(EXACT(A39,FRI_Stoß!$C$2:$C$147))),VLOOKUP(A39,FRI_Stoß!$C$2:$I$147,4,FALSE))))</f>
        <v>0</v>
      </c>
      <c r="AD39" s="29">
        <f t="shared" si="43"/>
        <v>51</v>
      </c>
      <c r="AE39" s="40">
        <f>VLOOKUP(AD39,[1]Punktezuordnung!$A$2:$B$52,2,FALSE())</f>
        <v>0</v>
      </c>
      <c r="AF39" s="59">
        <f t="array" ref="AF39">IF(ISBLANK(LAT_Zielweit!$A$2),0,IF(ISBLANK(A39),0,IF((OR(EXACT(A39,LAT_Zielweit!$C$2:$C$155))),VLOOKUP(A39,LAT_Zielweit!$C$2:$I$155,4,FALSE))))</f>
        <v>0</v>
      </c>
      <c r="AG39" s="29">
        <f t="shared" si="44"/>
        <v>51</v>
      </c>
      <c r="AH39" s="40">
        <f>VLOOKUP(AG39,[1]Punktezuordnung!$A$2:$B$52,2,FALSE())</f>
        <v>0</v>
      </c>
      <c r="AI39" s="38">
        <f t="array" ref="AI39">IF(ISBLANK(LAT_Dreh!$A$2),0,IF(ISBLANK(A39),0,IF((OR(EXACT(A39,LAT_Dreh!$C$2:$C$156))),VLOOKUP(A39,LAT_Dreh!$C$2:$I$156,4,FALSE))))</f>
        <v>0</v>
      </c>
      <c r="AJ39" s="29">
        <f t="shared" si="45"/>
        <v>51</v>
      </c>
      <c r="AK39" s="40">
        <f>VLOOKUP(AJ39,[1]Punktezuordnung!$A$2:$B$52,2,FALSE())</f>
        <v>0</v>
      </c>
      <c r="AL39" s="27">
        <v>1000</v>
      </c>
      <c r="AM39" s="29">
        <f t="shared" si="46"/>
        <v>51</v>
      </c>
      <c r="AN39" s="30">
        <f>VLOOKUP(AM39,[1]Punktezuordnung!$A$2:$B$52,2,FALSE())</f>
        <v>0</v>
      </c>
      <c r="AO39" s="52">
        <f t="array" ref="AO39">IF(ISBLANK(NIA_Weit!$A$2),0,IF(ISBLANK(A39),0,IF((OR(EXACT(A39,NIA_Weit!$C$2:$C$153))),VLOOKUP(A39,NIA_Weit!$C$2:$I$153,4,FALSE))))</f>
        <v>0</v>
      </c>
      <c r="AP39" s="29">
        <f t="shared" si="47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IF(ISBLANK(STO_Weit!$A$2),0,IF(ISBLANK(A39),0,IF((OR(EXACT(A39,STO_Weit!$C$2:$C$133))),VLOOKUP(A39,STO_Weit!$C$2:$I$133,4,FALSE))))</f>
        <v>0</v>
      </c>
      <c r="AS39" s="29">
        <f t="shared" si="48"/>
        <v>51</v>
      </c>
      <c r="AT39" s="30">
        <f>VLOOKUP(AS39,[1]Punktezuordnung!$A$2:$B$52,2,FALSE())</f>
        <v>0</v>
      </c>
      <c r="AU39" s="28">
        <f t="array" ref="AU39">IF(ISBLANK(STO_Schlagwurf!$A$2),0,IF(ISBLANK(A39),0,IF((OR(EXACT(A39,STO_Schlagwurf!$C$2:$C$133))),VLOOKUP(A39,STO_Schlagwurf!$C$2:$I$133,4,FALSE))))</f>
        <v>0</v>
      </c>
      <c r="AV39" s="29">
        <f t="shared" si="49"/>
        <v>51</v>
      </c>
      <c r="AW39" s="30">
        <f>VLOOKUP(AV39,[1]Punktezuordnung!$A$2:$B$52,2,FALSE())</f>
        <v>0</v>
      </c>
      <c r="AX39" s="26">
        <f t="array" ref="AX39">IF(ISBLANK(ANG_Hindernissprint!$A$2),100,IF(ISBLANK(A39),100,IF((OR(EXACT(A39,ANG_Hindernissprint!$C$2:$C$143))),VLOOKUP(A39,ANG_Hindernissprint!$C$2:$I$143,4,FALSE))))</f>
        <v>100</v>
      </c>
      <c r="AY39" s="33">
        <f t="shared" si="50"/>
        <v>51</v>
      </c>
      <c r="AZ39" s="30">
        <f>VLOOKUP(AY39,[1]Punktezuordnung!$A$2:$B$52,2,FALSE())</f>
        <v>0</v>
      </c>
      <c r="BA39" s="54">
        <f t="array" ref="BA39">IF(ISBLANK(ANG_Hoch!$A$2),0,IF(ISBLANK(A39),0,IF((OR(EXACT(A39,ANG_Hoch!$C$2:$C$143))),VLOOKUP(A39,ANG_Hoch!$C$2:$I$143,4,FALSE))))</f>
        <v>0</v>
      </c>
      <c r="BB39" s="29">
        <f t="shared" si="51"/>
        <v>51</v>
      </c>
      <c r="BC39" s="39">
        <f>VLOOKUP(BB39,[1]Punktezuordnung!$A$2:$B$52,2,FALSE())</f>
        <v>0</v>
      </c>
    </row>
    <row r="40" spans="1:55" x14ac:dyDescent="0.3">
      <c r="A40" s="53"/>
      <c r="B40" s="53"/>
      <c r="C40" s="53"/>
      <c r="D40" s="53"/>
      <c r="E40" s="29" t="str">
        <f t="shared" si="26"/>
        <v/>
      </c>
      <c r="F40" s="40">
        <f>SUM(LARGE(H40:S40,{1;2;3;4;5;6;7;8;9}))</f>
        <v>0</v>
      </c>
      <c r="G40" s="34">
        <f t="shared" si="27"/>
        <v>0</v>
      </c>
      <c r="H40" s="35">
        <f t="shared" si="28"/>
        <v>0</v>
      </c>
      <c r="I40" s="30">
        <f t="shared" si="29"/>
        <v>0</v>
      </c>
      <c r="J40" s="35">
        <f t="shared" si="30"/>
        <v>0</v>
      </c>
      <c r="K40" s="30">
        <f t="shared" si="31"/>
        <v>0</v>
      </c>
      <c r="L40" s="31">
        <f t="shared" si="32"/>
        <v>0</v>
      </c>
      <c r="M40" s="32">
        <f t="shared" si="33"/>
        <v>0</v>
      </c>
      <c r="N40" s="36">
        <f t="shared" si="52"/>
        <v>0</v>
      </c>
      <c r="O40" s="51">
        <f t="shared" si="35"/>
        <v>0</v>
      </c>
      <c r="P40" s="35">
        <f t="shared" si="36"/>
        <v>0</v>
      </c>
      <c r="Q40" s="30">
        <f t="shared" si="37"/>
        <v>0</v>
      </c>
      <c r="R40" s="35">
        <f t="shared" si="38"/>
        <v>0</v>
      </c>
      <c r="S40" s="30">
        <f t="shared" si="39"/>
        <v>0</v>
      </c>
      <c r="T40" s="25">
        <f t="array" ref="T40">IF(ISBLANK(ALS_Sprint!$A$2),100,IF(ISBLANK(A40),100,IF((OR(EXACT(A40,ALS_Sprint!$C$2:$C$200))),VLOOKUP(A40,ALS_Sprint!$C$2:$I$200,4,FALSE))))</f>
        <v>100</v>
      </c>
      <c r="U40" s="29">
        <f t="shared" si="40"/>
        <v>51</v>
      </c>
      <c r="V40" s="40">
        <f>VLOOKUP(U40,[1]Punktezuordnung!$A$2:$B$52,2,FALSE())</f>
        <v>0</v>
      </c>
      <c r="W40" s="55">
        <f t="array" ref="W40">IF(ISBLANK(ALS_Wurf!$A$2),0,IF(ISBLANK(A40),0,IF((OR(EXACT(A40,ALS_Wurf!$C$2:$C$96))),VLOOKUP(A40,ALS_Wurf!$C$2:$I$96,4,FALSE))))</f>
        <v>0</v>
      </c>
      <c r="X40" s="29">
        <f t="shared" si="41"/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IF(ISBLANK(FRI_Sprint!$A$2),100,IF(ISBLANK(A40),100,IF((OR(EXACT(A40,FRI_Sprint!$C$2:$C$149))),VLOOKUP(A40,FRI_Sprint!$C$2:$I$149,4,FALSE))))</f>
        <v>100</v>
      </c>
      <c r="AA40" s="29">
        <f t="shared" si="42"/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IF(ISBLANK(FRI_Stoß!$A$2),0,IF(ISBLANK(A40),0,IF((OR(EXACT(A40,FRI_Stoß!$C$2:$C$147))),VLOOKUP(A40,FRI_Stoß!$C$2:$I$147,4,FALSE))))</f>
        <v>0</v>
      </c>
      <c r="AD40" s="29">
        <f t="shared" si="43"/>
        <v>51</v>
      </c>
      <c r="AE40" s="40">
        <f>VLOOKUP(AD40,[1]Punktezuordnung!$A$2:$B$52,2,FALSE())</f>
        <v>0</v>
      </c>
      <c r="AF40" s="59">
        <f t="array" ref="AF40">IF(ISBLANK(LAT_Zielweit!$A$2),0,IF(ISBLANK(A40),0,IF((OR(EXACT(A40,LAT_Zielweit!$C$2:$C$155))),VLOOKUP(A40,LAT_Zielweit!$C$2:$I$155,4,FALSE))))</f>
        <v>0</v>
      </c>
      <c r="AG40" s="29">
        <f t="shared" si="44"/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IF(ISBLANK(LAT_Dreh!$A$2),0,IF(ISBLANK(A40),0,IF((OR(EXACT(A40,LAT_Dreh!$C$2:$C$156))),VLOOKUP(A40,LAT_Dreh!$C$2:$I$156,4,FALSE))))</f>
        <v>0</v>
      </c>
      <c r="AJ40" s="29">
        <f t="shared" si="45"/>
        <v>51</v>
      </c>
      <c r="AK40" s="40">
        <f>VLOOKUP(AJ40,[1]Punktezuordnung!$A$2:$B$52,2,FALSE())</f>
        <v>0</v>
      </c>
      <c r="AL40" s="27">
        <v>1000</v>
      </c>
      <c r="AM40" s="29">
        <f t="shared" si="46"/>
        <v>51</v>
      </c>
      <c r="AN40" s="30">
        <f>VLOOKUP(AM40,[1]Punktezuordnung!$A$2:$B$52,2,FALSE())</f>
        <v>0</v>
      </c>
      <c r="AO40" s="52">
        <f t="array" ref="AO40">IF(ISBLANK(NIA_Weit!$A$2),0,IF(ISBLANK(A40),0,IF((OR(EXACT(A40,NIA_Weit!$C$2:$C$153))),VLOOKUP(A40,NIA_Weit!$C$2:$I$153,4,FALSE))))</f>
        <v>0</v>
      </c>
      <c r="AP40" s="29">
        <f t="shared" si="47"/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IF(ISBLANK(STO_Weit!$A$2),0,IF(ISBLANK(A40),0,IF((OR(EXACT(A40,STO_Weit!$C$2:$C$133))),VLOOKUP(A40,STO_Weit!$C$2:$I$133,4,FALSE))))</f>
        <v>0</v>
      </c>
      <c r="AS40" s="29">
        <f t="shared" si="48"/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IF(ISBLANK(STO_Schlagwurf!$A$2),0,IF(ISBLANK(A40),0,IF((OR(EXACT(A40,STO_Schlagwurf!$C$2:$C$133))),VLOOKUP(A40,STO_Schlagwurf!$C$2:$I$133,4,FALSE))))</f>
        <v>0</v>
      </c>
      <c r="AV40" s="29">
        <f t="shared" si="49"/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IF(ISBLANK(ANG_Hindernissprint!$A$2),100,IF(ISBLANK(A40),100,IF((OR(EXACT(A40,ANG_Hindernissprint!$C$2:$C$143))),VLOOKUP(A40,ANG_Hindernissprint!$C$2:$I$143,4,FALSE))))</f>
        <v>100</v>
      </c>
      <c r="AY40" s="33">
        <f t="shared" si="50"/>
        <v>51</v>
      </c>
      <c r="AZ40" s="30">
        <f>VLOOKUP(AY40,[1]Punktezuordnung!$A$2:$B$52,2,FALSE())</f>
        <v>0</v>
      </c>
      <c r="BA40" s="54">
        <f t="array" ref="BA40">IF(ISBLANK(ANG_Hoch!$A$2),0,IF(ISBLANK(A40),0,IF((OR(EXACT(A40,ANG_Hoch!$C$2:$C$143))),VLOOKUP(A40,ANG_Hoch!$C$2:$I$143,4,FALSE))))</f>
        <v>0</v>
      </c>
      <c r="BB40" s="29">
        <f t="shared" si="51"/>
        <v>51</v>
      </c>
      <c r="BC40" s="39">
        <f>VLOOKUP(BB40,[1]Punktezuordnung!$A$2:$B$52,2,FALSE())</f>
        <v>0</v>
      </c>
    </row>
    <row r="41" spans="1:55" x14ac:dyDescent="0.3">
      <c r="A41" s="53"/>
      <c r="B41" s="53"/>
      <c r="C41" s="53"/>
      <c r="D41" s="53"/>
      <c r="E41" s="29" t="str">
        <f t="shared" si="26"/>
        <v/>
      </c>
      <c r="F41" s="40">
        <f>SUM(LARGE(H41:S41,{1;2;3;4;5;6;7;8;9}))</f>
        <v>0</v>
      </c>
      <c r="G41" s="34">
        <f t="shared" si="27"/>
        <v>0</v>
      </c>
      <c r="H41" s="35">
        <f t="shared" si="28"/>
        <v>0</v>
      </c>
      <c r="I41" s="30">
        <f t="shared" si="29"/>
        <v>0</v>
      </c>
      <c r="J41" s="35">
        <f t="shared" si="30"/>
        <v>0</v>
      </c>
      <c r="K41" s="30">
        <f t="shared" si="31"/>
        <v>0</v>
      </c>
      <c r="L41" s="31">
        <f t="shared" si="32"/>
        <v>0</v>
      </c>
      <c r="M41" s="32">
        <f t="shared" si="33"/>
        <v>0</v>
      </c>
      <c r="N41" s="36">
        <f t="shared" si="52"/>
        <v>0</v>
      </c>
      <c r="O41" s="51">
        <f t="shared" si="35"/>
        <v>0</v>
      </c>
      <c r="P41" s="35">
        <f t="shared" si="36"/>
        <v>0</v>
      </c>
      <c r="Q41" s="30">
        <f t="shared" si="37"/>
        <v>0</v>
      </c>
      <c r="R41" s="35">
        <f t="shared" si="38"/>
        <v>0</v>
      </c>
      <c r="S41" s="30">
        <f t="shared" si="39"/>
        <v>0</v>
      </c>
      <c r="T41" s="25">
        <f t="array" ref="T41">IF(ISBLANK(ALS_Sprint!$A$2),100,IF(ISBLANK(A41),100,IF((OR(EXACT(A41,ALS_Sprint!$C$2:$C$200))),VLOOKUP(A41,ALS_Sprint!$C$2:$I$200,4,FALSE))))</f>
        <v>100</v>
      </c>
      <c r="U41" s="29">
        <f t="shared" si="40"/>
        <v>51</v>
      </c>
      <c r="V41" s="40">
        <f>VLOOKUP(U41,[1]Punktezuordnung!$A$2:$B$52,2,FALSE())</f>
        <v>0</v>
      </c>
      <c r="W41" s="55">
        <f t="array" ref="W41">IF(ISBLANK(ALS_Wurf!$A$2),0,IF(ISBLANK(A41),0,IF((OR(EXACT(A41,ALS_Wurf!$C$2:$C$96))),VLOOKUP(A41,ALS_Wurf!$C$2:$I$96,4,FALSE))))</f>
        <v>0</v>
      </c>
      <c r="X41" s="29">
        <f t="shared" si="41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IF(ISBLANK(FRI_Sprint!$A$2),100,IF(ISBLANK(A41),100,IF((OR(EXACT(A41,FRI_Sprint!$C$2:$C$149))),VLOOKUP(A41,FRI_Sprint!$C$2:$I$149,4,FALSE))))</f>
        <v>100</v>
      </c>
      <c r="AA41" s="29">
        <f t="shared" si="42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IF(ISBLANK(FRI_Stoß!$A$2),0,IF(ISBLANK(A41),0,IF((OR(EXACT(A41,FRI_Stoß!$C$2:$C$147))),VLOOKUP(A41,FRI_Stoß!$C$2:$I$147,4,FALSE))))</f>
        <v>0</v>
      </c>
      <c r="AD41" s="29">
        <f t="shared" si="43"/>
        <v>51</v>
      </c>
      <c r="AE41" s="40">
        <f>VLOOKUP(AD41,[1]Punktezuordnung!$A$2:$B$52,2,FALSE())</f>
        <v>0</v>
      </c>
      <c r="AF41" s="59">
        <f t="array" ref="AF41">IF(ISBLANK(LAT_Zielweit!$A$2),0,IF(ISBLANK(A41),0,IF((OR(EXACT(A41,LAT_Zielweit!$C$2:$C$155))),VLOOKUP(A41,LAT_Zielweit!$C$2:$I$155,4,FALSE))))</f>
        <v>0</v>
      </c>
      <c r="AG41" s="29">
        <f t="shared" si="44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IF(ISBLANK(LAT_Dreh!$A$2),0,IF(ISBLANK(A41),0,IF((OR(EXACT(A41,LAT_Dreh!$C$2:$C$156))),VLOOKUP(A41,LAT_Dreh!$C$2:$I$156,4,FALSE))))</f>
        <v>0</v>
      </c>
      <c r="AJ41" s="29">
        <f t="shared" si="45"/>
        <v>51</v>
      </c>
      <c r="AK41" s="40">
        <f>VLOOKUP(AJ41,[1]Punktezuordnung!$A$2:$B$52,2,FALSE())</f>
        <v>0</v>
      </c>
      <c r="AL41" s="27">
        <v>1000</v>
      </c>
      <c r="AM41" s="29">
        <f t="shared" si="46"/>
        <v>51</v>
      </c>
      <c r="AN41" s="30">
        <f>VLOOKUP(AM41,[1]Punktezuordnung!$A$2:$B$52,2,FALSE())</f>
        <v>0</v>
      </c>
      <c r="AO41" s="52">
        <f t="array" ref="AO41">IF(ISBLANK(NIA_Weit!$A$2),0,IF(ISBLANK(A41),0,IF((OR(EXACT(A41,NIA_Weit!$C$2:$C$153))),VLOOKUP(A41,NIA_Weit!$C$2:$I$153,4,FALSE))))</f>
        <v>0</v>
      </c>
      <c r="AP41" s="29">
        <f t="shared" si="47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IF(ISBLANK(STO_Weit!$A$2),0,IF(ISBLANK(A41),0,IF((OR(EXACT(A41,STO_Weit!$C$2:$C$133))),VLOOKUP(A41,STO_Weit!$C$2:$I$133,4,FALSE))))</f>
        <v>0</v>
      </c>
      <c r="AS41" s="29">
        <f t="shared" si="48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IF(ISBLANK(STO_Schlagwurf!$A$2),0,IF(ISBLANK(A41),0,IF((OR(EXACT(A41,STO_Schlagwurf!$C$2:$C$133))),VLOOKUP(A41,STO_Schlagwurf!$C$2:$I$133,4,FALSE))))</f>
        <v>0</v>
      </c>
      <c r="AV41" s="29">
        <f t="shared" si="49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IF(ISBLANK(ANG_Hindernissprint!$A$2),100,IF(ISBLANK(A41),100,IF((OR(EXACT(A41,ANG_Hindernissprint!$C$2:$C$143))),VLOOKUP(A41,ANG_Hindernissprint!$C$2:$I$143,4,FALSE))))</f>
        <v>100</v>
      </c>
      <c r="AY41" s="33">
        <f t="shared" si="50"/>
        <v>51</v>
      </c>
      <c r="AZ41" s="30">
        <f>VLOOKUP(AY41,[1]Punktezuordnung!$A$2:$B$52,2,FALSE())</f>
        <v>0</v>
      </c>
      <c r="BA41" s="54">
        <f t="array" ref="BA41">IF(ISBLANK(ANG_Hoch!$A$2),0,IF(ISBLANK(A41),0,IF((OR(EXACT(A41,ANG_Hoch!$C$2:$C$143))),VLOOKUP(A41,ANG_Hoch!$C$2:$I$143,4,FALSE))))</f>
        <v>0</v>
      </c>
      <c r="BB41" s="29">
        <f t="shared" si="51"/>
        <v>51</v>
      </c>
      <c r="BC41" s="39">
        <f>VLOOKUP(BB41,[1]Punktezuordnung!$A$2:$B$52,2,FALSE())</f>
        <v>0</v>
      </c>
    </row>
    <row r="42" spans="1:55" x14ac:dyDescent="0.3">
      <c r="A42" s="53"/>
      <c r="B42" s="53"/>
      <c r="C42" s="53"/>
      <c r="D42" s="53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52"/>
        <v>0</v>
      </c>
      <c r="O42" s="51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IF(ISBLANK(ALS_Sprint!$A$2),100,IF(ISBLANK(A42),100,IF((OR(EXACT(A42,ALS_Sprint!$C$2:$C$200))),VLOOKUP(A42,ALS_Sprint!$C$2:$I$200,4,FALSE))))</f>
        <v>100</v>
      </c>
      <c r="U42" s="29">
        <f t="shared" si="40"/>
        <v>51</v>
      </c>
      <c r="V42" s="40">
        <f>VLOOKUP(U42,[1]Punktezuordnung!$A$2:$B$52,2,FALSE())</f>
        <v>0</v>
      </c>
      <c r="W42" s="55">
        <f t="array" ref="W42">IF(ISBLANK(ALS_Wurf!$A$2),0,IF(ISBLANK(A42),0,IF((OR(EXACT(A42,ALS_Wurf!$C$2:$C$96))),VLOOKUP(A42,ALS_Wurf!$C$2:$I$96,4,FALSE))))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IF(ISBLANK(FRI_Sprint!$A$2),100,IF(ISBLANK(A42),100,IF((OR(EXACT(A42,FRI_Sprint!$C$2:$C$149))),VLOOKUP(A42,FRI_Sprint!$C$2:$I$149,4,FALSE))))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IF(ISBLANK(FRI_Stoß!$A$2),0,IF(ISBLANK(A42),0,IF((OR(EXACT(A42,FRI_Stoß!$C$2:$C$147))),VLOOKUP(A42,FRI_Stoß!$C$2:$I$147,4,FALSE))))</f>
        <v>0</v>
      </c>
      <c r="AD42" s="29">
        <f t="shared" si="43"/>
        <v>51</v>
      </c>
      <c r="AE42" s="40">
        <f>VLOOKUP(AD42,[1]Punktezuordnung!$A$2:$B$52,2,FALSE())</f>
        <v>0</v>
      </c>
      <c r="AF42" s="59">
        <f t="array" ref="AF42">IF(ISBLANK(LAT_Zielweit!$A$2),0,IF(ISBLANK(A42),0,IF((OR(EXACT(A42,LAT_Zielweit!$C$2:$C$155))),VLOOKUP(A42,LAT_Zielweit!$C$2:$I$155,4,FALSE))))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IF(ISBLANK(LAT_Dreh!$A$2),0,IF(ISBLANK(A42),0,IF((OR(EXACT(A42,LAT_Dreh!$C$2:$C$156))),VLOOKUP(A42,LAT_Dreh!$C$2:$I$156,4,FALSE))))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2">
        <f t="array" ref="AO42">IF(ISBLANK(NIA_Weit!$A$2),0,IF(ISBLANK(A42),0,IF((OR(EXACT(A42,NIA_Weit!$C$2:$C$153))),VLOOKUP(A42,NIA_Weit!$C$2:$I$153,4,FALSE))))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IF(ISBLANK(STO_Weit!$A$2),0,IF(ISBLANK(A42),0,IF((OR(EXACT(A42,STO_Weit!$C$2:$C$133))),VLOOKUP(A42,STO_Weit!$C$2:$I$133,4,FALSE))))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IF(ISBLANK(STO_Schlagwurf!$A$2),0,IF(ISBLANK(A42),0,IF((OR(EXACT(A42,STO_Schlagwurf!$C$2:$C$133))),VLOOKUP(A42,STO_Schlagwurf!$C$2:$I$133,4,FALSE))))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IF(ISBLANK(ANG_Hindernissprint!$A$2),100,IF(ISBLANK(A42),100,IF((OR(EXACT(A42,ANG_Hindernissprint!$C$2:$C$143))),VLOOKUP(A42,ANG_Hindernissprint!$C$2:$I$143,4,FALSE))))</f>
        <v>100</v>
      </c>
      <c r="AY42" s="33">
        <f t="shared" si="50"/>
        <v>51</v>
      </c>
      <c r="AZ42" s="30">
        <f>VLOOKUP(AY42,[1]Punktezuordnung!$A$2:$B$52,2,FALSE())</f>
        <v>0</v>
      </c>
      <c r="BA42" s="54">
        <f t="array" ref="BA42">IF(ISBLANK(ANG_Hoch!$A$2),0,IF(ISBLANK(A42),0,IF((OR(EXACT(A42,ANG_Hoch!$C$2:$C$143))),VLOOKUP(A42,ANG_Hoch!$C$2:$I$143,4,FALSE))))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3"/>
      <c r="B43" s="53"/>
      <c r="C43" s="53"/>
      <c r="D43" s="53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52"/>
        <v>0</v>
      </c>
      <c r="O43" s="51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IF(ISBLANK(ALS_Sprint!$A$2),100,IF(ISBLANK(A43),100,IF((OR(EXACT(A43,ALS_Sprint!$C$2:$C$200))),VLOOKUP(A43,ALS_Sprint!$C$2:$I$200,4,FALSE))))</f>
        <v>100</v>
      </c>
      <c r="U43" s="29">
        <f t="shared" si="40"/>
        <v>51</v>
      </c>
      <c r="V43" s="40">
        <f>VLOOKUP(U43,[1]Punktezuordnung!$A$2:$B$52,2,FALSE())</f>
        <v>0</v>
      </c>
      <c r="W43" s="55">
        <f t="array" ref="W43">IF(ISBLANK(ALS_Wurf!$A$2),0,IF(ISBLANK(A43),0,IF((OR(EXACT(A43,ALS_Wurf!$C$2:$C$96))),VLOOKUP(A43,ALS_Wurf!$C$2:$I$96,4,FALSE))))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IF(ISBLANK(FRI_Sprint!$A$2),100,IF(ISBLANK(A43),100,IF((OR(EXACT(A43,FRI_Sprint!$C$2:$C$149))),VLOOKUP(A43,FRI_Sprint!$C$2:$I$149,4,FALSE))))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IF(ISBLANK(FRI_Stoß!$A$2),0,IF(ISBLANK(A43),0,IF((OR(EXACT(A43,FRI_Stoß!$C$2:$C$147))),VLOOKUP(A43,FRI_Stoß!$C$2:$I$147,4,FALSE))))</f>
        <v>0</v>
      </c>
      <c r="AD43" s="29">
        <f t="shared" si="43"/>
        <v>51</v>
      </c>
      <c r="AE43" s="40">
        <f>VLOOKUP(AD43,[1]Punktezuordnung!$A$2:$B$52,2,FALSE())</f>
        <v>0</v>
      </c>
      <c r="AF43" s="59">
        <f t="array" ref="AF43">IF(ISBLANK(LAT_Zielweit!$A$2),0,IF(ISBLANK(A43),0,IF((OR(EXACT(A43,LAT_Zielweit!$C$2:$C$155))),VLOOKUP(A43,LAT_Zielweit!$C$2:$I$155,4,FALSE))))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IF(ISBLANK(LAT_Dreh!$A$2),0,IF(ISBLANK(A43),0,IF((OR(EXACT(A43,LAT_Dreh!$C$2:$C$156))),VLOOKUP(A43,LAT_Dreh!$C$2:$I$156,4,FALSE))))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2">
        <f t="array" ref="AO43">IF(ISBLANK(NIA_Weit!$A$2),0,IF(ISBLANK(A43),0,IF((OR(EXACT(A43,NIA_Weit!$C$2:$C$153))),VLOOKUP(A43,NIA_Weit!$C$2:$I$153,4,FALSE))))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IF(ISBLANK(STO_Weit!$A$2),0,IF(ISBLANK(A43),0,IF((OR(EXACT(A43,STO_Weit!$C$2:$C$133))),VLOOKUP(A43,STO_Weit!$C$2:$I$133,4,FALSE))))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IF(ISBLANK(STO_Schlagwurf!$A$2),0,IF(ISBLANK(A43),0,IF((OR(EXACT(A43,STO_Schlagwurf!$C$2:$C$133))),VLOOKUP(A43,STO_Schlagwurf!$C$2:$I$133,4,FALSE))))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IF(ISBLANK(ANG_Hindernissprint!$A$2),100,IF(ISBLANK(A43),100,IF((OR(EXACT(A43,ANG_Hindernissprint!$C$2:$C$143))),VLOOKUP(A43,ANG_Hindernissprint!$C$2:$I$143,4,FALSE))))</f>
        <v>100</v>
      </c>
      <c r="AY43" s="33">
        <f t="shared" si="50"/>
        <v>51</v>
      </c>
      <c r="AZ43" s="30">
        <f>VLOOKUP(AY43,[1]Punktezuordnung!$A$2:$B$52,2,FALSE())</f>
        <v>0</v>
      </c>
      <c r="BA43" s="54">
        <f t="array" ref="BA43">IF(ISBLANK(ANG_Hoch!$A$2),0,IF(ISBLANK(A43),0,IF((OR(EXACT(A43,ANG_Hoch!$C$2:$C$143))),VLOOKUP(A43,ANG_Hoch!$C$2:$I$143,4,FALSE))))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3"/>
      <c r="B44" s="53"/>
      <c r="C44" s="53"/>
      <c r="D44" s="53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52"/>
        <v>0</v>
      </c>
      <c r="O44" s="51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IF(ISBLANK(ALS_Sprint!$A$2),100,IF(ISBLANK(A44),100,IF((OR(EXACT(A44,ALS_Sprint!$C$2:$C$200))),VLOOKUP(A44,ALS_Sprint!$C$2:$I$200,4,FALSE))))</f>
        <v>100</v>
      </c>
      <c r="U44" s="29">
        <f t="shared" si="40"/>
        <v>51</v>
      </c>
      <c r="V44" s="40">
        <f>VLOOKUP(U44,[1]Punktezuordnung!$A$2:$B$52,2,FALSE())</f>
        <v>0</v>
      </c>
      <c r="W44" s="55">
        <f t="array" ref="W44">IF(ISBLANK(ALS_Wurf!$A$2),0,IF(ISBLANK(A44),0,IF((OR(EXACT(A44,ALS_Wurf!$C$2:$C$96))),VLOOKUP(A44,ALS_Wurf!$C$2:$I$96,4,FALSE))))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IF(ISBLANK(FRI_Sprint!$A$2),100,IF(ISBLANK(A44),100,IF((OR(EXACT(A44,FRI_Sprint!$C$2:$C$149))),VLOOKUP(A44,FRI_Sprint!$C$2:$I$149,4,FALSE))))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IF(ISBLANK(FRI_Stoß!$A$2),0,IF(ISBLANK(A44),0,IF((OR(EXACT(A44,FRI_Stoß!$C$2:$C$147))),VLOOKUP(A44,FRI_Stoß!$C$2:$I$147,4,FALSE))))</f>
        <v>0</v>
      </c>
      <c r="AD44" s="29">
        <f t="shared" si="43"/>
        <v>51</v>
      </c>
      <c r="AE44" s="40">
        <f>VLOOKUP(AD44,[1]Punktezuordnung!$A$2:$B$52,2,FALSE())</f>
        <v>0</v>
      </c>
      <c r="AF44" s="59">
        <f t="array" ref="AF44">IF(ISBLANK(LAT_Zielweit!$A$2),0,IF(ISBLANK(A44),0,IF((OR(EXACT(A44,LAT_Zielweit!$C$2:$C$155))),VLOOKUP(A44,LAT_Zielweit!$C$2:$I$155,4,FALSE))))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IF(ISBLANK(LAT_Dreh!$A$2),0,IF(ISBLANK(A44),0,IF((OR(EXACT(A44,LAT_Dreh!$C$2:$C$156))),VLOOKUP(A44,LAT_Dreh!$C$2:$I$156,4,FALSE))))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2">
        <f t="array" ref="AO44">IF(ISBLANK(NIA_Weit!$A$2),0,IF(ISBLANK(A44),0,IF((OR(EXACT(A44,NIA_Weit!$C$2:$C$153))),VLOOKUP(A44,NIA_Weit!$C$2:$I$153,4,FALSE))))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IF(ISBLANK(STO_Weit!$A$2),0,IF(ISBLANK(A44),0,IF((OR(EXACT(A44,STO_Weit!$C$2:$C$133))),VLOOKUP(A44,STO_Weit!$C$2:$I$133,4,FALSE))))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IF(ISBLANK(STO_Schlagwurf!$A$2),0,IF(ISBLANK(A44),0,IF((OR(EXACT(A44,STO_Schlagwurf!$C$2:$C$133))),VLOOKUP(A44,STO_Schlagwurf!$C$2:$I$133,4,FALSE))))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IF(ISBLANK(ANG_Hindernissprint!$A$2),100,IF(ISBLANK(A44),100,IF((OR(EXACT(A44,ANG_Hindernissprint!$C$2:$C$143))),VLOOKUP(A44,ANG_Hindernissprint!$C$2:$I$143,4,FALSE))))</f>
        <v>100</v>
      </c>
      <c r="AY44" s="33">
        <f t="shared" si="50"/>
        <v>51</v>
      </c>
      <c r="AZ44" s="30">
        <f>VLOOKUP(AY44,[1]Punktezuordnung!$A$2:$B$52,2,FALSE())</f>
        <v>0</v>
      </c>
      <c r="BA44" s="54">
        <f t="array" ref="BA44">IF(ISBLANK(ANG_Hoch!$A$2),0,IF(ISBLANK(A44),0,IF((OR(EXACT(A44,ANG_Hoch!$C$2:$C$143))),VLOOKUP(A44,ANG_Hoch!$C$2:$I$143,4,FALSE))))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3"/>
      <c r="B45" s="53"/>
      <c r="C45" s="53"/>
      <c r="D45" s="53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52"/>
        <v>0</v>
      </c>
      <c r="O45" s="51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IF(ISBLANK(ALS_Sprint!$A$2),100,IF(ISBLANK(A45),100,IF((OR(EXACT(A45,ALS_Sprint!$C$2:$C$200))),VLOOKUP(A45,ALS_Sprint!$C$2:$I$200,4,FALSE))))</f>
        <v>100</v>
      </c>
      <c r="U45" s="29">
        <f t="shared" si="40"/>
        <v>51</v>
      </c>
      <c r="V45" s="40">
        <f>VLOOKUP(U45,[1]Punktezuordnung!$A$2:$B$52,2,FALSE())</f>
        <v>0</v>
      </c>
      <c r="W45" s="55">
        <f t="array" ref="W45">IF(ISBLANK(ALS_Wurf!$A$2),0,IF(ISBLANK(A45),0,IF((OR(EXACT(A45,ALS_Wurf!$C$2:$C$96))),VLOOKUP(A45,ALS_Wurf!$C$2:$I$96,4,FALSE))))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IF(ISBLANK(FRI_Sprint!$A$2),100,IF(ISBLANK(A45),100,IF((OR(EXACT(A45,FRI_Sprint!$C$2:$C$149))),VLOOKUP(A45,FRI_Sprint!$C$2:$I$149,4,FALSE))))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IF(ISBLANK(FRI_Stoß!$A$2),0,IF(ISBLANK(A45),0,IF((OR(EXACT(A45,FRI_Stoß!$C$2:$C$147))),VLOOKUP(A45,FRI_Stoß!$C$2:$I$147,4,FALSE))))</f>
        <v>0</v>
      </c>
      <c r="AD45" s="29">
        <f t="shared" si="43"/>
        <v>51</v>
      </c>
      <c r="AE45" s="40">
        <f>VLOOKUP(AD45,[1]Punktezuordnung!$A$2:$B$52,2,FALSE())</f>
        <v>0</v>
      </c>
      <c r="AF45" s="59">
        <f t="array" ref="AF45">IF(ISBLANK(LAT_Zielweit!$A$2),0,IF(ISBLANK(A45),0,IF((OR(EXACT(A45,LAT_Zielweit!$C$2:$C$155))),VLOOKUP(A45,LAT_Zielweit!$C$2:$I$155,4,FALSE))))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IF(ISBLANK(LAT_Dreh!$A$2),0,IF(ISBLANK(A45),0,IF((OR(EXACT(A45,LAT_Dreh!$C$2:$C$156))),VLOOKUP(A45,LAT_Dreh!$C$2:$I$156,4,FALSE))))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2">
        <f t="array" ref="AO45">IF(ISBLANK(NIA_Weit!$A$2),0,IF(ISBLANK(A45),0,IF((OR(EXACT(A45,NIA_Weit!$C$2:$C$153))),VLOOKUP(A45,NIA_Weit!$C$2:$I$153,4,FALSE))))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IF(ISBLANK(STO_Weit!$A$2),0,IF(ISBLANK(A45),0,IF((OR(EXACT(A45,STO_Weit!$C$2:$C$133))),VLOOKUP(A45,STO_Weit!$C$2:$I$133,4,FALSE))))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IF(ISBLANK(STO_Schlagwurf!$A$2),0,IF(ISBLANK(A45),0,IF((OR(EXACT(A45,STO_Schlagwurf!$C$2:$C$133))),VLOOKUP(A45,STO_Schlagwurf!$C$2:$I$133,4,FALSE))))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IF(ISBLANK(ANG_Hindernissprint!$A$2),100,IF(ISBLANK(A45),100,IF((OR(EXACT(A45,ANG_Hindernissprint!$C$2:$C$143))),VLOOKUP(A45,ANG_Hindernissprint!$C$2:$I$143,4,FALSE))))</f>
        <v>100</v>
      </c>
      <c r="AY45" s="33">
        <f t="shared" si="50"/>
        <v>51</v>
      </c>
      <c r="AZ45" s="30">
        <f>VLOOKUP(AY45,[1]Punktezuordnung!$A$2:$B$52,2,FALSE())</f>
        <v>0</v>
      </c>
      <c r="BA45" s="54">
        <f t="array" ref="BA45">IF(ISBLANK(ANG_Hoch!$A$2),0,IF(ISBLANK(A45),0,IF((OR(EXACT(A45,ANG_Hoch!$C$2:$C$143))),VLOOKUP(A45,ANG_Hoch!$C$2:$I$143,4,FALSE))))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3"/>
      <c r="B46" s="53"/>
      <c r="C46" s="53"/>
      <c r="D46" s="53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52"/>
        <v>0</v>
      </c>
      <c r="O46" s="51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IF(ISBLANK(ALS_Sprint!$A$2),100,IF(ISBLANK(A46),100,IF((OR(EXACT(A46,ALS_Sprint!$C$2:$C$200))),VLOOKUP(A46,ALS_Sprint!$C$2:$I$200,4,FALSE))))</f>
        <v>100</v>
      </c>
      <c r="U46" s="29">
        <f t="shared" si="40"/>
        <v>51</v>
      </c>
      <c r="V46" s="40">
        <f>VLOOKUP(U46,[1]Punktezuordnung!$A$2:$B$52,2,FALSE())</f>
        <v>0</v>
      </c>
      <c r="W46" s="55">
        <f t="array" ref="W46">IF(ISBLANK(ALS_Wurf!$A$2),0,IF(ISBLANK(A46),0,IF((OR(EXACT(A46,ALS_Wurf!$C$2:$C$96))),VLOOKUP(A46,ALS_Wurf!$C$2:$I$96,4,FALSE))))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IF(ISBLANK(FRI_Sprint!$A$2),100,IF(ISBLANK(A46),100,IF((OR(EXACT(A46,FRI_Sprint!$C$2:$C$149))),VLOOKUP(A46,FRI_Sprint!$C$2:$I$149,4,FALSE))))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IF(ISBLANK(FRI_Stoß!$A$2),0,IF(ISBLANK(A46),0,IF((OR(EXACT(A46,FRI_Stoß!$C$2:$C$147))),VLOOKUP(A46,FRI_Stoß!$C$2:$I$147,4,FALSE))))</f>
        <v>0</v>
      </c>
      <c r="AD46" s="29">
        <f t="shared" si="43"/>
        <v>51</v>
      </c>
      <c r="AE46" s="40">
        <f>VLOOKUP(AD46,[1]Punktezuordnung!$A$2:$B$52,2,FALSE())</f>
        <v>0</v>
      </c>
      <c r="AF46" s="59">
        <f t="array" ref="AF46">IF(ISBLANK(LAT_Zielweit!$A$2),0,IF(ISBLANK(A46),0,IF((OR(EXACT(A46,LAT_Zielweit!$C$2:$C$155))),VLOOKUP(A46,LAT_Zielweit!$C$2:$I$155,4,FALSE))))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IF(ISBLANK(LAT_Dreh!$A$2),0,IF(ISBLANK(A46),0,IF((OR(EXACT(A46,LAT_Dreh!$C$2:$C$156))),VLOOKUP(A46,LAT_Dreh!$C$2:$I$156,4,FALSE))))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2">
        <f t="array" ref="AO46">IF(ISBLANK(NIA_Weit!$A$2),0,IF(ISBLANK(A46),0,IF((OR(EXACT(A46,NIA_Weit!$C$2:$C$153))),VLOOKUP(A46,NIA_Weit!$C$2:$I$153,4,FALSE))))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IF(ISBLANK(STO_Weit!$A$2),0,IF(ISBLANK(A46),0,IF((OR(EXACT(A46,STO_Weit!$C$2:$C$133))),VLOOKUP(A46,STO_Weit!$C$2:$I$133,4,FALSE))))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IF(ISBLANK(STO_Schlagwurf!$A$2),0,IF(ISBLANK(A46),0,IF((OR(EXACT(A46,STO_Schlagwurf!$C$2:$C$133))),VLOOKUP(A46,STO_Schlagwurf!$C$2:$I$133,4,FALSE))))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IF(ISBLANK(ANG_Hindernissprint!$A$2),100,IF(ISBLANK(A46),100,IF((OR(EXACT(A46,ANG_Hindernissprint!$C$2:$C$143))),VLOOKUP(A46,ANG_Hindernissprint!$C$2:$I$143,4,FALSE))))</f>
        <v>100</v>
      </c>
      <c r="AY46" s="33">
        <f t="shared" si="50"/>
        <v>51</v>
      </c>
      <c r="AZ46" s="30">
        <f>VLOOKUP(AY46,[1]Punktezuordnung!$A$2:$B$52,2,FALSE())</f>
        <v>0</v>
      </c>
      <c r="BA46" s="54">
        <f t="array" ref="BA46">IF(ISBLANK(ANG_Hoch!$A$2),0,IF(ISBLANK(A46),0,IF((OR(EXACT(A46,ANG_Hoch!$C$2:$C$143))),VLOOKUP(A46,ANG_Hoch!$C$2:$I$143,4,FALSE))))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3"/>
      <c r="B47" s="53"/>
      <c r="C47" s="53"/>
      <c r="D47" s="53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52"/>
        <v>0</v>
      </c>
      <c r="O47" s="51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IF(ISBLANK(ALS_Sprint!$A$2),100,IF(ISBLANK(A47),100,IF((OR(EXACT(A47,ALS_Sprint!$C$2:$C$200))),VLOOKUP(A47,ALS_Sprint!$C$2:$I$200,4,FALSE))))</f>
        <v>100</v>
      </c>
      <c r="U47" s="29">
        <f t="shared" si="40"/>
        <v>51</v>
      </c>
      <c r="V47" s="40">
        <f>VLOOKUP(U47,[1]Punktezuordnung!$A$2:$B$52,2,FALSE())</f>
        <v>0</v>
      </c>
      <c r="W47" s="55">
        <f t="array" ref="W47">IF(ISBLANK(ALS_Wurf!$A$2),0,IF(ISBLANK(A47),0,IF((OR(EXACT(A47,ALS_Wurf!$C$2:$C$96))),VLOOKUP(A47,ALS_Wurf!$C$2:$I$96,4,FALSE))))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IF(ISBLANK(FRI_Sprint!$A$2),100,IF(ISBLANK(A47),100,IF((OR(EXACT(A47,FRI_Sprint!$C$2:$C$149))),VLOOKUP(A47,FRI_Sprint!$C$2:$I$149,4,FALSE))))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IF(ISBLANK(FRI_Stoß!$A$2),0,IF(ISBLANK(A47),0,IF((OR(EXACT(A47,FRI_Stoß!$C$2:$C$147))),VLOOKUP(A47,FRI_Stoß!$C$2:$I$147,4,FALSE))))</f>
        <v>0</v>
      </c>
      <c r="AD47" s="29">
        <f t="shared" si="43"/>
        <v>51</v>
      </c>
      <c r="AE47" s="40">
        <f>VLOOKUP(AD47,[1]Punktezuordnung!$A$2:$B$52,2,FALSE())</f>
        <v>0</v>
      </c>
      <c r="AF47" s="59">
        <f t="array" ref="AF47">IF(ISBLANK(LAT_Zielweit!$A$2),0,IF(ISBLANK(A47),0,IF((OR(EXACT(A47,LAT_Zielweit!$C$2:$C$155))),VLOOKUP(A47,LAT_Zielweit!$C$2:$I$155,4,FALSE))))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IF(ISBLANK(LAT_Dreh!$A$2),0,IF(ISBLANK(A47),0,IF((OR(EXACT(A47,LAT_Dreh!$C$2:$C$156))),VLOOKUP(A47,LAT_Dreh!$C$2:$I$156,4,FALSE))))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2">
        <f t="array" ref="AO47">IF(ISBLANK(NIA_Weit!$A$2),0,IF(ISBLANK(A47),0,IF((OR(EXACT(A47,NIA_Weit!$C$2:$C$153))),VLOOKUP(A47,NIA_Weit!$C$2:$I$153,4,FALSE))))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IF(ISBLANK(STO_Weit!$A$2),0,IF(ISBLANK(A47),0,IF((OR(EXACT(A47,STO_Weit!$C$2:$C$133))),VLOOKUP(A47,STO_Weit!$C$2:$I$133,4,FALSE))))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IF(ISBLANK(STO_Schlagwurf!$A$2),0,IF(ISBLANK(A47),0,IF((OR(EXACT(A47,STO_Schlagwurf!$C$2:$C$133))),VLOOKUP(A47,STO_Schlagwurf!$C$2:$I$133,4,FALSE))))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IF(ISBLANK(ANG_Hindernissprint!$A$2),100,IF(ISBLANK(A47),100,IF((OR(EXACT(A47,ANG_Hindernissprint!$C$2:$C$143))),VLOOKUP(A47,ANG_Hindernissprint!$C$2:$I$143,4,FALSE))))</f>
        <v>100</v>
      </c>
      <c r="AY47" s="33">
        <f t="shared" si="50"/>
        <v>51</v>
      </c>
      <c r="AZ47" s="30">
        <f>VLOOKUP(AY47,[1]Punktezuordnung!$A$2:$B$52,2,FALSE())</f>
        <v>0</v>
      </c>
      <c r="BA47" s="54">
        <f t="array" ref="BA47">IF(ISBLANK(ANG_Hoch!$A$2),0,IF(ISBLANK(A47),0,IF((OR(EXACT(A47,ANG_Hoch!$C$2:$C$143))),VLOOKUP(A47,ANG_Hoch!$C$2:$I$143,4,FALSE))))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3"/>
      <c r="B48" s="53"/>
      <c r="C48" s="53"/>
      <c r="D48" s="53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52"/>
        <v>0</v>
      </c>
      <c r="O48" s="51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IF(ISBLANK(ALS_Sprint!$A$2),100,IF(ISBLANK(A48),100,IF((OR(EXACT(A48,ALS_Sprint!$C$2:$C$200))),VLOOKUP(A48,ALS_Sprint!$C$2:$I$200,4,FALSE))))</f>
        <v>100</v>
      </c>
      <c r="U48" s="29">
        <f t="shared" si="40"/>
        <v>51</v>
      </c>
      <c r="V48" s="40">
        <f>VLOOKUP(U48,[1]Punktezuordnung!$A$2:$B$52,2,FALSE())</f>
        <v>0</v>
      </c>
      <c r="W48" s="55">
        <f t="array" ref="W48">IF(ISBLANK(ALS_Wurf!$A$2),0,IF(ISBLANK(A48),0,IF((OR(EXACT(A48,ALS_Wurf!$C$2:$C$96))),VLOOKUP(A48,ALS_Wurf!$C$2:$I$96,4,FALSE))))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IF(ISBLANK(FRI_Sprint!$A$2),100,IF(ISBLANK(A48),100,IF((OR(EXACT(A48,FRI_Sprint!$C$2:$C$149))),VLOOKUP(A48,FRI_Sprint!$C$2:$I$149,4,FALSE))))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IF(ISBLANK(FRI_Stoß!$A$2),0,IF(ISBLANK(A48),0,IF((OR(EXACT(A48,FRI_Stoß!$C$2:$C$147))),VLOOKUP(A48,FRI_Stoß!$C$2:$I$147,4,FALSE))))</f>
        <v>0</v>
      </c>
      <c r="AD48" s="29">
        <f t="shared" si="43"/>
        <v>51</v>
      </c>
      <c r="AE48" s="40">
        <f>VLOOKUP(AD48,[1]Punktezuordnung!$A$2:$B$52,2,FALSE())</f>
        <v>0</v>
      </c>
      <c r="AF48" s="59">
        <f t="array" ref="AF48">IF(ISBLANK(LAT_Zielweit!$A$2),0,IF(ISBLANK(A48),0,IF((OR(EXACT(A48,LAT_Zielweit!$C$2:$C$155))),VLOOKUP(A48,LAT_Zielweit!$C$2:$I$155,4,FALSE))))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IF(ISBLANK(LAT_Dreh!$A$2),0,IF(ISBLANK(A48),0,IF((OR(EXACT(A48,LAT_Dreh!$C$2:$C$156))),VLOOKUP(A48,LAT_Dreh!$C$2:$I$156,4,FALSE))))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2">
        <f t="array" ref="AO48">IF(ISBLANK(NIA_Weit!$A$2),0,IF(ISBLANK(A48),0,IF((OR(EXACT(A48,NIA_Weit!$C$2:$C$153))),VLOOKUP(A48,NIA_Weit!$C$2:$I$153,4,FALSE))))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IF(ISBLANK(STO_Weit!$A$2),0,IF(ISBLANK(A48),0,IF((OR(EXACT(A48,STO_Weit!$C$2:$C$133))),VLOOKUP(A48,STO_Weit!$C$2:$I$133,4,FALSE))))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IF(ISBLANK(STO_Schlagwurf!$A$2),0,IF(ISBLANK(A48),0,IF((OR(EXACT(A48,STO_Schlagwurf!$C$2:$C$133))),VLOOKUP(A48,STO_Schlagwurf!$C$2:$I$133,4,FALSE))))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IF(ISBLANK(ANG_Hindernissprint!$A$2),100,IF(ISBLANK(A48),100,IF((OR(EXACT(A48,ANG_Hindernissprint!$C$2:$C$143))),VLOOKUP(A48,ANG_Hindernissprint!$C$2:$I$143,4,FALSE))))</f>
        <v>100</v>
      </c>
      <c r="AY48" s="33">
        <f t="shared" si="50"/>
        <v>51</v>
      </c>
      <c r="AZ48" s="30">
        <f>VLOOKUP(AY48,[1]Punktezuordnung!$A$2:$B$52,2,FALSE())</f>
        <v>0</v>
      </c>
      <c r="BA48" s="54">
        <f t="array" ref="BA48">IF(ISBLANK(ANG_Hoch!$A$2),0,IF(ISBLANK(A48),0,IF((OR(EXACT(A48,ANG_Hoch!$C$2:$C$143))),VLOOKUP(A48,ANG_Hoch!$C$2:$I$143,4,FALSE))))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3"/>
      <c r="B49" s="53"/>
      <c r="C49" s="53"/>
      <c r="D49" s="53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52"/>
        <v>0</v>
      </c>
      <c r="O49" s="51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IF(ISBLANK(ALS_Sprint!$A$2),100,IF(ISBLANK(A49),100,IF((OR(EXACT(A49,ALS_Sprint!$C$2:$C$200))),VLOOKUP(A49,ALS_Sprint!$C$2:$I$200,4,FALSE))))</f>
        <v>100</v>
      </c>
      <c r="U49" s="29">
        <f t="shared" si="40"/>
        <v>51</v>
      </c>
      <c r="V49" s="40">
        <f>VLOOKUP(U49,[1]Punktezuordnung!$A$2:$B$52,2,FALSE())</f>
        <v>0</v>
      </c>
      <c r="W49" s="55">
        <f t="array" ref="W49">IF(ISBLANK(ALS_Wurf!$A$2),0,IF(ISBLANK(A49),0,IF((OR(EXACT(A49,ALS_Wurf!$C$2:$C$96))),VLOOKUP(A49,ALS_Wurf!$C$2:$I$96,4,FALSE))))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IF(ISBLANK(FRI_Sprint!$A$2),100,IF(ISBLANK(A49),100,IF((OR(EXACT(A49,FRI_Sprint!$C$2:$C$149))),VLOOKUP(A49,FRI_Sprint!$C$2:$I$149,4,FALSE))))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IF(ISBLANK(FRI_Stoß!$A$2),0,IF(ISBLANK(A49),0,IF((OR(EXACT(A49,FRI_Stoß!$C$2:$C$147))),VLOOKUP(A49,FRI_Stoß!$C$2:$I$147,4,FALSE))))</f>
        <v>0</v>
      </c>
      <c r="AD49" s="29">
        <f t="shared" si="43"/>
        <v>51</v>
      </c>
      <c r="AE49" s="40">
        <f>VLOOKUP(AD49,[1]Punktezuordnung!$A$2:$B$52,2,FALSE())</f>
        <v>0</v>
      </c>
      <c r="AF49" s="59">
        <f t="array" ref="AF49">IF(ISBLANK(LAT_Zielweit!$A$2),0,IF(ISBLANK(A49),0,IF((OR(EXACT(A49,LAT_Zielweit!$C$2:$C$155))),VLOOKUP(A49,LAT_Zielweit!$C$2:$I$155,4,FALSE))))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IF(ISBLANK(LAT_Dreh!$A$2),0,IF(ISBLANK(A49),0,IF((OR(EXACT(A49,LAT_Dreh!$C$2:$C$156))),VLOOKUP(A49,LAT_Dreh!$C$2:$I$156,4,FALSE))))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2">
        <f t="array" ref="AO49">IF(ISBLANK(NIA_Weit!$A$2),0,IF(ISBLANK(A49),0,IF((OR(EXACT(A49,NIA_Weit!$C$2:$C$153))),VLOOKUP(A49,NIA_Weit!$C$2:$I$153,4,FALSE))))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IF(ISBLANK(STO_Weit!$A$2),0,IF(ISBLANK(A49),0,IF((OR(EXACT(A49,STO_Weit!$C$2:$C$133))),VLOOKUP(A49,STO_Weit!$C$2:$I$133,4,FALSE))))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IF(ISBLANK(STO_Schlagwurf!$A$2),0,IF(ISBLANK(A49),0,IF((OR(EXACT(A49,STO_Schlagwurf!$C$2:$C$133))),VLOOKUP(A49,STO_Schlagwurf!$C$2:$I$133,4,FALSE))))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IF(ISBLANK(ANG_Hindernissprint!$A$2),100,IF(ISBLANK(A49),100,IF((OR(EXACT(A49,ANG_Hindernissprint!$C$2:$C$143))),VLOOKUP(A49,ANG_Hindernissprint!$C$2:$I$143,4,FALSE))))</f>
        <v>100</v>
      </c>
      <c r="AY49" s="33">
        <f t="shared" si="50"/>
        <v>51</v>
      </c>
      <c r="AZ49" s="30">
        <f>VLOOKUP(AY49,[1]Punktezuordnung!$A$2:$B$52,2,FALSE())</f>
        <v>0</v>
      </c>
      <c r="BA49" s="54">
        <f t="array" ref="BA49">IF(ISBLANK(ANG_Hoch!$A$2),0,IF(ISBLANK(A49),0,IF((OR(EXACT(A49,ANG_Hoch!$C$2:$C$143))),VLOOKUP(A49,ANG_Hoch!$C$2:$I$143,4,FALSE))))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3"/>
      <c r="B50" s="53"/>
      <c r="C50" s="53"/>
      <c r="D50" s="53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52"/>
        <v>0</v>
      </c>
      <c r="O50" s="51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IF(ISBLANK(ALS_Sprint!$A$2),100,IF(ISBLANK(A50),100,IF((OR(EXACT(A50,ALS_Sprint!$C$2:$C$200))),VLOOKUP(A50,ALS_Sprint!$C$2:$I$200,4,FALSE))))</f>
        <v>100</v>
      </c>
      <c r="U50" s="29">
        <f t="shared" si="40"/>
        <v>51</v>
      </c>
      <c r="V50" s="40">
        <f>VLOOKUP(U50,[1]Punktezuordnung!$A$2:$B$52,2,FALSE())</f>
        <v>0</v>
      </c>
      <c r="W50" s="55">
        <f t="array" ref="W50">IF(ISBLANK(ALS_Wurf!$A$2),0,IF(ISBLANK(A50),0,IF((OR(EXACT(A50,ALS_Wurf!$C$2:$C$96))),VLOOKUP(A50,ALS_Wurf!$C$2:$I$96,4,FALSE))))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IF(ISBLANK(FRI_Sprint!$A$2),100,IF(ISBLANK(A50),100,IF((OR(EXACT(A50,FRI_Sprint!$C$2:$C$149))),VLOOKUP(A50,FRI_Sprint!$C$2:$I$149,4,FALSE))))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IF(ISBLANK(FRI_Stoß!$A$2),0,IF(ISBLANK(A50),0,IF((OR(EXACT(A50,FRI_Stoß!$C$2:$C$147))),VLOOKUP(A50,FRI_Stoß!$C$2:$I$147,4,FALSE))))</f>
        <v>0</v>
      </c>
      <c r="AD50" s="29">
        <f t="shared" si="43"/>
        <v>51</v>
      </c>
      <c r="AE50" s="40">
        <f>VLOOKUP(AD50,[1]Punktezuordnung!$A$2:$B$52,2,FALSE())</f>
        <v>0</v>
      </c>
      <c r="AF50" s="59">
        <f t="array" ref="AF50">IF(ISBLANK(LAT_Zielweit!$A$2),0,IF(ISBLANK(A50),0,IF((OR(EXACT(A50,LAT_Zielweit!$C$2:$C$155))),VLOOKUP(A50,LAT_Zielweit!$C$2:$I$155,4,FALSE))))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IF(ISBLANK(LAT_Dreh!$A$2),0,IF(ISBLANK(A50),0,IF((OR(EXACT(A50,LAT_Dreh!$C$2:$C$156))),VLOOKUP(A50,LAT_Dreh!$C$2:$I$156,4,FALSE))))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2">
        <f t="array" ref="AO50">IF(ISBLANK(NIA_Weit!$A$2),0,IF(ISBLANK(A50),0,IF((OR(EXACT(A50,NIA_Weit!$C$2:$C$153))),VLOOKUP(A50,NIA_Weit!$C$2:$I$153,4,FALSE))))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IF(ISBLANK(STO_Weit!$A$2),0,IF(ISBLANK(A50),0,IF((OR(EXACT(A50,STO_Weit!$C$2:$C$133))),VLOOKUP(A50,STO_Weit!$C$2:$I$133,4,FALSE))))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IF(ISBLANK(STO_Schlagwurf!$A$2),0,IF(ISBLANK(A50),0,IF((OR(EXACT(A50,STO_Schlagwurf!$C$2:$C$133))),VLOOKUP(A50,STO_Schlagwurf!$C$2:$I$133,4,FALSE))))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IF(ISBLANK(ANG_Hindernissprint!$A$2),100,IF(ISBLANK(A50),100,IF((OR(EXACT(A50,ANG_Hindernissprint!$C$2:$C$143))),VLOOKUP(A50,ANG_Hindernissprint!$C$2:$I$143,4,FALSE))))</f>
        <v>100</v>
      </c>
      <c r="AY50" s="33">
        <f t="shared" si="50"/>
        <v>51</v>
      </c>
      <c r="AZ50" s="30">
        <f>VLOOKUP(AY50,[1]Punktezuordnung!$A$2:$B$52,2,FALSE())</f>
        <v>0</v>
      </c>
      <c r="BA50" s="54">
        <f t="array" ref="BA50">IF(ISBLANK(ANG_Hoch!$A$2),0,IF(ISBLANK(A50),0,IF((OR(EXACT(A50,ANG_Hoch!$C$2:$C$143))),VLOOKUP(A50,ANG_Hoch!$C$2:$I$143,4,FALSE))))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3"/>
      <c r="B51" s="53"/>
      <c r="C51" s="53"/>
      <c r="D51" s="53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52"/>
        <v>0</v>
      </c>
      <c r="O51" s="51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IF(ISBLANK(ALS_Sprint!$A$2),100,IF(ISBLANK(A51),100,IF((OR(EXACT(A51,ALS_Sprint!$C$2:$C$200))),VLOOKUP(A51,ALS_Sprint!$C$2:$I$200,4,FALSE))))</f>
        <v>100</v>
      </c>
      <c r="U51" s="29">
        <f t="shared" si="40"/>
        <v>51</v>
      </c>
      <c r="V51" s="40">
        <f>VLOOKUP(U51,[1]Punktezuordnung!$A$2:$B$52,2,FALSE())</f>
        <v>0</v>
      </c>
      <c r="W51" s="55">
        <f t="array" ref="W51">IF(ISBLANK(ALS_Wurf!$A$2),0,IF(ISBLANK(A51),0,IF((OR(EXACT(A51,ALS_Wurf!$C$2:$C$96))),VLOOKUP(A51,ALS_Wurf!$C$2:$I$96,4,FALSE))))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IF(ISBLANK(FRI_Sprint!$A$2),100,IF(ISBLANK(A51),100,IF((OR(EXACT(A51,FRI_Sprint!$C$2:$C$149))),VLOOKUP(A51,FRI_Sprint!$C$2:$I$149,4,FALSE))))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IF(ISBLANK(FRI_Stoß!$A$2),0,IF(ISBLANK(A51),0,IF((OR(EXACT(A51,FRI_Stoß!$C$2:$C$147))),VLOOKUP(A51,FRI_Stoß!$C$2:$I$147,4,FALSE))))</f>
        <v>0</v>
      </c>
      <c r="AD51" s="29">
        <f t="shared" si="43"/>
        <v>51</v>
      </c>
      <c r="AE51" s="40">
        <f>VLOOKUP(AD51,[1]Punktezuordnung!$A$2:$B$52,2,FALSE())</f>
        <v>0</v>
      </c>
      <c r="AF51" s="59">
        <f t="array" ref="AF51">IF(ISBLANK(LAT_Zielweit!$A$2),0,IF(ISBLANK(A51),0,IF((OR(EXACT(A51,LAT_Zielweit!$C$2:$C$155))),VLOOKUP(A51,LAT_Zielweit!$C$2:$I$155,4,FALSE))))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IF(ISBLANK(LAT_Dreh!$A$2),0,IF(ISBLANK(A51),0,IF((OR(EXACT(A51,LAT_Dreh!$C$2:$C$156))),VLOOKUP(A51,LAT_Dreh!$C$2:$I$156,4,FALSE))))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2">
        <f t="array" ref="AO51">IF(ISBLANK(NIA_Weit!$A$2),0,IF(ISBLANK(A51),0,IF((OR(EXACT(A51,NIA_Weit!$C$2:$C$153))),VLOOKUP(A51,NIA_Weit!$C$2:$I$153,4,FALSE))))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IF(ISBLANK(STO_Weit!$A$2),0,IF(ISBLANK(A51),0,IF((OR(EXACT(A51,STO_Weit!$C$2:$C$133))),VLOOKUP(A51,STO_Weit!$C$2:$I$133,4,FALSE))))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IF(ISBLANK(STO_Schlagwurf!$A$2),0,IF(ISBLANK(A51),0,IF((OR(EXACT(A51,STO_Schlagwurf!$C$2:$C$133))),VLOOKUP(A51,STO_Schlagwurf!$C$2:$I$133,4,FALSE))))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IF(ISBLANK(ANG_Hindernissprint!$A$2),100,IF(ISBLANK(A51),100,IF((OR(EXACT(A51,ANG_Hindernissprint!$C$2:$C$143))),VLOOKUP(A51,ANG_Hindernissprint!$C$2:$I$143,4,FALSE))))</f>
        <v>100</v>
      </c>
      <c r="AY51" s="33">
        <f t="shared" si="50"/>
        <v>51</v>
      </c>
      <c r="AZ51" s="30">
        <f>VLOOKUP(AY51,[1]Punktezuordnung!$A$2:$B$52,2,FALSE())</f>
        <v>0</v>
      </c>
      <c r="BA51" s="54">
        <f t="array" ref="BA51">IF(ISBLANK(ANG_Hoch!$A$2),0,IF(ISBLANK(A51),0,IF((OR(EXACT(A51,ANG_Hoch!$C$2:$C$143))),VLOOKUP(A51,ANG_Hoch!$C$2:$I$143,4,FALSE))))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3"/>
      <c r="B52" s="53"/>
      <c r="C52" s="53"/>
      <c r="D52" s="53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52"/>
        <v>0</v>
      </c>
      <c r="O52" s="51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IF(ISBLANK(ALS_Sprint!$A$2),100,IF(ISBLANK(A52),100,IF((OR(EXACT(A52,ALS_Sprint!$C$2:$C$200))),VLOOKUP(A52,ALS_Sprint!$C$2:$I$200,4,FALSE))))</f>
        <v>100</v>
      </c>
      <c r="U52" s="29">
        <f t="shared" si="40"/>
        <v>51</v>
      </c>
      <c r="V52" s="40">
        <f>VLOOKUP(U52,[1]Punktezuordnung!$A$2:$B$52,2,FALSE())</f>
        <v>0</v>
      </c>
      <c r="W52" s="55">
        <f t="array" ref="W52">IF(ISBLANK(ALS_Wurf!$A$2),0,IF(ISBLANK(A52),0,IF((OR(EXACT(A52,ALS_Wurf!$C$2:$C$96))),VLOOKUP(A52,ALS_Wurf!$C$2:$I$96,4,FALSE))))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IF(ISBLANK(FRI_Sprint!$A$2),100,IF(ISBLANK(A52),100,IF((OR(EXACT(A52,FRI_Sprint!$C$2:$C$149))),VLOOKUP(A52,FRI_Sprint!$C$2:$I$149,4,FALSE))))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IF(ISBLANK(FRI_Stoß!$A$2),0,IF(ISBLANK(A52),0,IF((OR(EXACT(A52,FRI_Stoß!$C$2:$C$147))),VLOOKUP(A52,FRI_Stoß!$C$2:$I$147,4,FALSE))))</f>
        <v>0</v>
      </c>
      <c r="AD52" s="29">
        <f t="shared" si="43"/>
        <v>51</v>
      </c>
      <c r="AE52" s="40">
        <f>VLOOKUP(AD52,[1]Punktezuordnung!$A$2:$B$52,2,FALSE())</f>
        <v>0</v>
      </c>
      <c r="AF52" s="59">
        <f t="array" ref="AF52">IF(ISBLANK(LAT_Zielweit!$A$2),0,IF(ISBLANK(A52),0,IF((OR(EXACT(A52,LAT_Zielweit!$C$2:$C$155))),VLOOKUP(A52,LAT_Zielweit!$C$2:$I$155,4,FALSE))))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IF(ISBLANK(LAT_Dreh!$A$2),0,IF(ISBLANK(A52),0,IF((OR(EXACT(A52,LAT_Dreh!$C$2:$C$156))),VLOOKUP(A52,LAT_Dreh!$C$2:$I$156,4,FALSE))))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2">
        <f t="array" ref="AO52">IF(ISBLANK(NIA_Weit!$A$2),0,IF(ISBLANK(A52),0,IF((OR(EXACT(A52,NIA_Weit!$C$2:$C$153))),VLOOKUP(A52,NIA_Weit!$C$2:$I$153,4,FALSE))))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IF(ISBLANK(STO_Weit!$A$2),0,IF(ISBLANK(A52),0,IF((OR(EXACT(A52,STO_Weit!$C$2:$C$133))),VLOOKUP(A52,STO_Weit!$C$2:$I$133,4,FALSE))))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IF(ISBLANK(STO_Schlagwurf!$A$2),0,IF(ISBLANK(A52),0,IF((OR(EXACT(A52,STO_Schlagwurf!$C$2:$C$133))),VLOOKUP(A52,STO_Schlagwurf!$C$2:$I$133,4,FALSE))))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IF(ISBLANK(ANG_Hindernissprint!$A$2),100,IF(ISBLANK(A52),100,IF((OR(EXACT(A52,ANG_Hindernissprint!$C$2:$C$143))),VLOOKUP(A52,ANG_Hindernissprint!$C$2:$I$143,4,FALSE))))</f>
        <v>100</v>
      </c>
      <c r="AY52" s="33">
        <f t="shared" si="50"/>
        <v>51</v>
      </c>
      <c r="AZ52" s="30">
        <f>VLOOKUP(AY52,[1]Punktezuordnung!$A$2:$B$52,2,FALSE())</f>
        <v>0</v>
      </c>
      <c r="BA52" s="54">
        <f t="array" ref="BA52">IF(ISBLANK(ANG_Hoch!$A$2),0,IF(ISBLANK(A52),0,IF((OR(EXACT(A52,ANG_Hoch!$C$2:$C$143))),VLOOKUP(A52,ANG_Hoch!$C$2:$I$143,4,FALSE))))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3"/>
      <c r="B53" s="53"/>
      <c r="C53" s="53"/>
      <c r="D53" s="53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52"/>
        <v>0</v>
      </c>
      <c r="O53" s="51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IF(ISBLANK(ALS_Sprint!$A$2),100,IF(ISBLANK(A53),100,IF((OR(EXACT(A53,ALS_Sprint!$C$2:$C$200))),VLOOKUP(A53,ALS_Sprint!$C$2:$I$200,4,FALSE))))</f>
        <v>100</v>
      </c>
      <c r="U53" s="29">
        <f t="shared" si="40"/>
        <v>51</v>
      </c>
      <c r="V53" s="40">
        <f>VLOOKUP(U53,[1]Punktezuordnung!$A$2:$B$52,2,FALSE())</f>
        <v>0</v>
      </c>
      <c r="W53" s="55">
        <f t="array" ref="W53">IF(ISBLANK(ALS_Wurf!$A$2),0,IF(ISBLANK(A53),0,IF((OR(EXACT(A53,ALS_Wurf!$C$2:$C$96))),VLOOKUP(A53,ALS_Wurf!$C$2:$I$96,4,FALSE))))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IF(ISBLANK(FRI_Sprint!$A$2),100,IF(ISBLANK(A53),100,IF((OR(EXACT(A53,FRI_Sprint!$C$2:$C$149))),VLOOKUP(A53,FRI_Sprint!$C$2:$I$149,4,FALSE))))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IF(ISBLANK(FRI_Stoß!$A$2),0,IF(ISBLANK(A53),0,IF((OR(EXACT(A53,FRI_Stoß!$C$2:$C$147))),VLOOKUP(A53,FRI_Stoß!$C$2:$I$147,4,FALSE))))</f>
        <v>0</v>
      </c>
      <c r="AD53" s="29">
        <f t="shared" si="43"/>
        <v>51</v>
      </c>
      <c r="AE53" s="40">
        <f>VLOOKUP(AD53,[1]Punktezuordnung!$A$2:$B$52,2,FALSE())</f>
        <v>0</v>
      </c>
      <c r="AF53" s="59">
        <f t="array" ref="AF53">IF(ISBLANK(LAT_Zielweit!$A$2),0,IF(ISBLANK(A53),0,IF((OR(EXACT(A53,LAT_Zielweit!$C$2:$C$155))),VLOOKUP(A53,LAT_Zielweit!$C$2:$I$155,4,FALSE))))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IF(ISBLANK(LAT_Dreh!$A$2),0,IF(ISBLANK(A53),0,IF((OR(EXACT(A53,LAT_Dreh!$C$2:$C$156))),VLOOKUP(A53,LAT_Dreh!$C$2:$I$156,4,FALSE))))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2">
        <f t="array" ref="AO53">IF(ISBLANK(NIA_Weit!$A$2),0,IF(ISBLANK(A53),0,IF((OR(EXACT(A53,NIA_Weit!$C$2:$C$153))),VLOOKUP(A53,NIA_Weit!$C$2:$I$153,4,FALSE))))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IF(ISBLANK(STO_Weit!$A$2),0,IF(ISBLANK(A53),0,IF((OR(EXACT(A53,STO_Weit!$C$2:$C$133))),VLOOKUP(A53,STO_Weit!$C$2:$I$133,4,FALSE))))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IF(ISBLANK(STO_Schlagwurf!$A$2),0,IF(ISBLANK(A53),0,IF((OR(EXACT(A53,STO_Schlagwurf!$C$2:$C$133))),VLOOKUP(A53,STO_Schlagwurf!$C$2:$I$133,4,FALSE))))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IF(ISBLANK(ANG_Hindernissprint!$A$2),100,IF(ISBLANK(A53),100,IF((OR(EXACT(A53,ANG_Hindernissprint!$C$2:$C$143))),VLOOKUP(A53,ANG_Hindernissprint!$C$2:$I$143,4,FALSE))))</f>
        <v>100</v>
      </c>
      <c r="AY53" s="33">
        <f t="shared" si="50"/>
        <v>51</v>
      </c>
      <c r="AZ53" s="30">
        <f>VLOOKUP(AY53,[1]Punktezuordnung!$A$2:$B$52,2,FALSE())</f>
        <v>0</v>
      </c>
      <c r="BA53" s="54">
        <f t="array" ref="BA53">IF(ISBLANK(ANG_Hoch!$A$2),0,IF(ISBLANK(A53),0,IF((OR(EXACT(A53,ANG_Hoch!$C$2:$C$143))),VLOOKUP(A53,ANG_Hoch!$C$2:$I$143,4,FALSE))))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3"/>
      <c r="B54" s="53"/>
      <c r="C54" s="53"/>
      <c r="D54" s="53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52"/>
        <v>0</v>
      </c>
      <c r="O54" s="51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IF(ISBLANK(ALS_Sprint!$A$2),100,IF(ISBLANK(A54),100,IF((OR(EXACT(A54,ALS_Sprint!$C$2:$C$200))),VLOOKUP(A54,ALS_Sprint!$C$2:$I$200,4,FALSE))))</f>
        <v>100</v>
      </c>
      <c r="U54" s="29">
        <f t="shared" si="40"/>
        <v>51</v>
      </c>
      <c r="V54" s="40">
        <f>VLOOKUP(U54,[1]Punktezuordnung!$A$2:$B$52,2,FALSE())</f>
        <v>0</v>
      </c>
      <c r="W54" s="55">
        <f t="array" ref="W54">IF(ISBLANK(ALS_Wurf!$A$2),0,IF(ISBLANK(A54),0,IF((OR(EXACT(A54,ALS_Wurf!$C$2:$C$96))),VLOOKUP(A54,ALS_Wurf!$C$2:$I$96,4,FALSE))))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IF(ISBLANK(FRI_Sprint!$A$2),100,IF(ISBLANK(A54),100,IF((OR(EXACT(A54,FRI_Sprint!$C$2:$C$149))),VLOOKUP(A54,FRI_Sprint!$C$2:$I$149,4,FALSE))))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IF(ISBLANK(FRI_Stoß!$A$2),0,IF(ISBLANK(A54),0,IF((OR(EXACT(A54,FRI_Stoß!$C$2:$C$147))),VLOOKUP(A54,FRI_Stoß!$C$2:$I$147,4,FALSE))))</f>
        <v>0</v>
      </c>
      <c r="AD54" s="29">
        <f t="shared" si="43"/>
        <v>51</v>
      </c>
      <c r="AE54" s="40">
        <f>VLOOKUP(AD54,[1]Punktezuordnung!$A$2:$B$52,2,FALSE())</f>
        <v>0</v>
      </c>
      <c r="AF54" s="59">
        <f t="array" ref="AF54">IF(ISBLANK(LAT_Zielweit!$A$2),0,IF(ISBLANK(A54),0,IF((OR(EXACT(A54,LAT_Zielweit!$C$2:$C$155))),VLOOKUP(A54,LAT_Zielweit!$C$2:$I$155,4,FALSE))))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IF(ISBLANK(LAT_Dreh!$A$2),0,IF(ISBLANK(A54),0,IF((OR(EXACT(A54,LAT_Dreh!$C$2:$C$156))),VLOOKUP(A54,LAT_Dreh!$C$2:$I$156,4,FALSE))))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2">
        <f t="array" ref="AO54">IF(ISBLANK(NIA_Weit!$A$2),0,IF(ISBLANK(A54),0,IF((OR(EXACT(A54,NIA_Weit!$C$2:$C$153))),VLOOKUP(A54,NIA_Weit!$C$2:$I$153,4,FALSE))))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IF(ISBLANK(STO_Weit!$A$2),0,IF(ISBLANK(A54),0,IF((OR(EXACT(A54,STO_Weit!$C$2:$C$133))),VLOOKUP(A54,STO_Weit!$C$2:$I$133,4,FALSE))))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IF(ISBLANK(STO_Schlagwurf!$A$2),0,IF(ISBLANK(A54),0,IF((OR(EXACT(A54,STO_Schlagwurf!$C$2:$C$133))),VLOOKUP(A54,STO_Schlagwurf!$C$2:$I$133,4,FALSE))))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IF(ISBLANK(ANG_Hindernissprint!$A$2),100,IF(ISBLANK(A54),100,IF((OR(EXACT(A54,ANG_Hindernissprint!$C$2:$C$143))),VLOOKUP(A54,ANG_Hindernissprint!$C$2:$I$143,4,FALSE))))</f>
        <v>100</v>
      </c>
      <c r="AY54" s="33">
        <f t="shared" si="50"/>
        <v>51</v>
      </c>
      <c r="AZ54" s="30">
        <f>VLOOKUP(AY54,[1]Punktezuordnung!$A$2:$B$52,2,FALSE())</f>
        <v>0</v>
      </c>
      <c r="BA54" s="54">
        <f t="array" ref="BA54">IF(ISBLANK(ANG_Hoch!$A$2),0,IF(ISBLANK(A54),0,IF((OR(EXACT(A54,ANG_Hoch!$C$2:$C$143))),VLOOKUP(A54,ANG_Hoch!$C$2:$I$143,4,FALSE))))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3"/>
      <c r="B55" s="53"/>
      <c r="C55" s="53"/>
      <c r="D55" s="53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52"/>
        <v>0</v>
      </c>
      <c r="O55" s="51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IF(ISBLANK(ALS_Sprint!$A$2),100,IF(ISBLANK(A55),100,IF((OR(EXACT(A55,ALS_Sprint!$C$2:$C$200))),VLOOKUP(A55,ALS_Sprint!$C$2:$I$200,4,FALSE))))</f>
        <v>100</v>
      </c>
      <c r="U55" s="29">
        <f t="shared" si="40"/>
        <v>51</v>
      </c>
      <c r="V55" s="40">
        <f>VLOOKUP(U55,[1]Punktezuordnung!$A$2:$B$52,2,FALSE())</f>
        <v>0</v>
      </c>
      <c r="W55" s="55">
        <f t="array" ref="W55">IF(ISBLANK(ALS_Wurf!$A$2),0,IF(ISBLANK(A55),0,IF((OR(EXACT(A55,ALS_Wurf!$C$2:$C$96))),VLOOKUP(A55,ALS_Wurf!$C$2:$I$96,4,FALSE))))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IF(ISBLANK(FRI_Sprint!$A$2),100,IF(ISBLANK(A55),100,IF((OR(EXACT(A55,FRI_Sprint!$C$2:$C$149))),VLOOKUP(A55,FRI_Sprint!$C$2:$I$149,4,FALSE))))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IF(ISBLANK(FRI_Stoß!$A$2),0,IF(ISBLANK(A55),0,IF((OR(EXACT(A55,FRI_Stoß!$C$2:$C$147))),VLOOKUP(A55,FRI_Stoß!$C$2:$I$147,4,FALSE))))</f>
        <v>0</v>
      </c>
      <c r="AD55" s="29">
        <f t="shared" si="43"/>
        <v>51</v>
      </c>
      <c r="AE55" s="40">
        <f>VLOOKUP(AD55,[1]Punktezuordnung!$A$2:$B$52,2,FALSE())</f>
        <v>0</v>
      </c>
      <c r="AF55" s="59">
        <f t="array" ref="AF55">IF(ISBLANK(LAT_Zielweit!$A$2),0,IF(ISBLANK(A55),0,IF((OR(EXACT(A55,LAT_Zielweit!$C$2:$C$155))),VLOOKUP(A55,LAT_Zielweit!$C$2:$I$155,4,FALSE))))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IF(ISBLANK(LAT_Dreh!$A$2),0,IF(ISBLANK(A55),0,IF((OR(EXACT(A55,LAT_Dreh!$C$2:$C$156))),VLOOKUP(A55,LAT_Dreh!$C$2:$I$156,4,FALSE))))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2">
        <f t="array" ref="AO55">IF(ISBLANK(NIA_Weit!$A$2),0,IF(ISBLANK(A55),0,IF((OR(EXACT(A55,NIA_Weit!$C$2:$C$153))),VLOOKUP(A55,NIA_Weit!$C$2:$I$153,4,FALSE))))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IF(ISBLANK(STO_Weit!$A$2),0,IF(ISBLANK(A55),0,IF((OR(EXACT(A55,STO_Weit!$C$2:$C$133))),VLOOKUP(A55,STO_Weit!$C$2:$I$133,4,FALSE))))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IF(ISBLANK(STO_Schlagwurf!$A$2),0,IF(ISBLANK(A55),0,IF((OR(EXACT(A55,STO_Schlagwurf!$C$2:$C$133))),VLOOKUP(A55,STO_Schlagwurf!$C$2:$I$133,4,FALSE))))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IF(ISBLANK(ANG_Hindernissprint!$A$2),100,IF(ISBLANK(A55),100,IF((OR(EXACT(A55,ANG_Hindernissprint!$C$2:$C$143))),VLOOKUP(A55,ANG_Hindernissprint!$C$2:$I$143,4,FALSE))))</f>
        <v>100</v>
      </c>
      <c r="AY55" s="33">
        <f t="shared" si="50"/>
        <v>51</v>
      </c>
      <c r="AZ55" s="30">
        <f>VLOOKUP(AY55,[1]Punktezuordnung!$A$2:$B$52,2,FALSE())</f>
        <v>0</v>
      </c>
      <c r="BA55" s="54">
        <f t="array" ref="BA55">IF(ISBLANK(ANG_Hoch!$A$2),0,IF(ISBLANK(A55),0,IF((OR(EXACT(A55,ANG_Hoch!$C$2:$C$143))),VLOOKUP(A55,ANG_Hoch!$C$2:$I$143,4,FALSE))))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3"/>
      <c r="B56" s="53"/>
      <c r="C56" s="53"/>
      <c r="D56" s="53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52"/>
        <v>0</v>
      </c>
      <c r="O56" s="51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IF(ISBLANK(ALS_Sprint!$A$2),100,IF(ISBLANK(A56),100,IF((OR(EXACT(A56,ALS_Sprint!$C$2:$C$200))),VLOOKUP(A56,ALS_Sprint!$C$2:$I$200,4,FALSE))))</f>
        <v>100</v>
      </c>
      <c r="U56" s="29">
        <f t="shared" si="40"/>
        <v>51</v>
      </c>
      <c r="V56" s="40">
        <f>VLOOKUP(U56,[1]Punktezuordnung!$A$2:$B$52,2,FALSE())</f>
        <v>0</v>
      </c>
      <c r="W56" s="55">
        <f t="array" ref="W56">IF(ISBLANK(ALS_Wurf!$A$2),0,IF(ISBLANK(A56),0,IF((OR(EXACT(A56,ALS_Wurf!$C$2:$C$96))),VLOOKUP(A56,ALS_Wurf!$C$2:$I$96,4,FALSE))))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IF(ISBLANK(FRI_Sprint!$A$2),100,IF(ISBLANK(A56),100,IF((OR(EXACT(A56,FRI_Sprint!$C$2:$C$149))),VLOOKUP(A56,FRI_Sprint!$C$2:$I$149,4,FALSE))))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IF(ISBLANK(FRI_Stoß!$A$2),0,IF(ISBLANK(A56),0,IF((OR(EXACT(A56,FRI_Stoß!$C$2:$C$147))),VLOOKUP(A56,FRI_Stoß!$C$2:$I$147,4,FALSE))))</f>
        <v>0</v>
      </c>
      <c r="AD56" s="29">
        <f t="shared" si="43"/>
        <v>51</v>
      </c>
      <c r="AE56" s="40">
        <f>VLOOKUP(AD56,[1]Punktezuordnung!$A$2:$B$52,2,FALSE())</f>
        <v>0</v>
      </c>
      <c r="AF56" s="59">
        <f t="array" ref="AF56">IF(ISBLANK(LAT_Zielweit!$A$2),0,IF(ISBLANK(A56),0,IF((OR(EXACT(A56,LAT_Zielweit!$C$2:$C$155))),VLOOKUP(A56,LAT_Zielweit!$C$2:$I$155,4,FALSE))))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IF(ISBLANK(LAT_Dreh!$A$2),0,IF(ISBLANK(A56),0,IF((OR(EXACT(A56,LAT_Dreh!$C$2:$C$156))),VLOOKUP(A56,LAT_Dreh!$C$2:$I$156,4,FALSE))))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2">
        <f t="array" ref="AO56">IF(ISBLANK(NIA_Weit!$A$2),0,IF(ISBLANK(A56),0,IF((OR(EXACT(A56,NIA_Weit!$C$2:$C$153))),VLOOKUP(A56,NIA_Weit!$C$2:$I$153,4,FALSE))))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IF(ISBLANK(STO_Weit!$A$2),0,IF(ISBLANK(A56),0,IF((OR(EXACT(A56,STO_Weit!$C$2:$C$133))),VLOOKUP(A56,STO_Weit!$C$2:$I$133,4,FALSE))))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IF(ISBLANK(STO_Schlagwurf!$A$2),0,IF(ISBLANK(A56),0,IF((OR(EXACT(A56,STO_Schlagwurf!$C$2:$C$133))),VLOOKUP(A56,STO_Schlagwurf!$C$2:$I$133,4,FALSE))))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IF(ISBLANK(ANG_Hindernissprint!$A$2),100,IF(ISBLANK(A56),100,IF((OR(EXACT(A56,ANG_Hindernissprint!$C$2:$C$143))),VLOOKUP(A56,ANG_Hindernissprint!$C$2:$I$143,4,FALSE))))</f>
        <v>100</v>
      </c>
      <c r="AY56" s="33">
        <f t="shared" si="50"/>
        <v>51</v>
      </c>
      <c r="AZ56" s="30">
        <f>VLOOKUP(AY56,[1]Punktezuordnung!$A$2:$B$52,2,FALSE())</f>
        <v>0</v>
      </c>
      <c r="BA56" s="54">
        <f t="array" ref="BA56">IF(ISBLANK(ANG_Hoch!$A$2),0,IF(ISBLANK(A56),0,IF((OR(EXACT(A56,ANG_Hoch!$C$2:$C$143))),VLOOKUP(A56,ANG_Hoch!$C$2:$I$143,4,FALSE))))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3"/>
      <c r="B57" s="53"/>
      <c r="C57" s="53"/>
      <c r="D57" s="53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52"/>
        <v>0</v>
      </c>
      <c r="O57" s="51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IF(ISBLANK(ALS_Sprint!$A$2),100,IF(ISBLANK(A57),100,IF((OR(EXACT(A57,ALS_Sprint!$C$2:$C$200))),VLOOKUP(A57,ALS_Sprint!$C$2:$I$200,4,FALSE))))</f>
        <v>100</v>
      </c>
      <c r="U57" s="29">
        <f t="shared" si="40"/>
        <v>51</v>
      </c>
      <c r="V57" s="40">
        <f>VLOOKUP(U57,[1]Punktezuordnung!$A$2:$B$52,2,FALSE())</f>
        <v>0</v>
      </c>
      <c r="W57" s="55">
        <f t="array" ref="W57">IF(ISBLANK(ALS_Wurf!$A$2),0,IF(ISBLANK(A57),0,IF((OR(EXACT(A57,ALS_Wurf!$C$2:$C$96))),VLOOKUP(A57,ALS_Wurf!$C$2:$I$96,4,FALSE))))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IF(ISBLANK(FRI_Sprint!$A$2),100,IF(ISBLANK(A57),100,IF((OR(EXACT(A57,FRI_Sprint!$C$2:$C$149))),VLOOKUP(A57,FRI_Sprint!$C$2:$I$149,4,FALSE))))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IF(ISBLANK(FRI_Stoß!$A$2),0,IF(ISBLANK(A57),0,IF((OR(EXACT(A57,FRI_Stoß!$C$2:$C$147))),VLOOKUP(A57,FRI_Stoß!$C$2:$I$147,4,FALSE))))</f>
        <v>0</v>
      </c>
      <c r="AD57" s="29">
        <f t="shared" si="43"/>
        <v>51</v>
      </c>
      <c r="AE57" s="40">
        <f>VLOOKUP(AD57,[1]Punktezuordnung!$A$2:$B$52,2,FALSE())</f>
        <v>0</v>
      </c>
      <c r="AF57" s="59">
        <f t="array" ref="AF57">IF(ISBLANK(LAT_Zielweit!$A$2),0,IF(ISBLANK(A57),0,IF((OR(EXACT(A57,LAT_Zielweit!$C$2:$C$155))),VLOOKUP(A57,LAT_Zielweit!$C$2:$I$155,4,FALSE))))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IF(ISBLANK(LAT_Dreh!$A$2),0,IF(ISBLANK(A57),0,IF((OR(EXACT(A57,LAT_Dreh!$C$2:$C$156))),VLOOKUP(A57,LAT_Dreh!$C$2:$I$156,4,FALSE))))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2">
        <f t="array" ref="AO57">IF(ISBLANK(NIA_Weit!$A$2),0,IF(ISBLANK(A57),0,IF((OR(EXACT(A57,NIA_Weit!$C$2:$C$153))),VLOOKUP(A57,NIA_Weit!$C$2:$I$153,4,FALSE))))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IF(ISBLANK(STO_Weit!$A$2),0,IF(ISBLANK(A57),0,IF((OR(EXACT(A57,STO_Weit!$C$2:$C$133))),VLOOKUP(A57,STO_Weit!$C$2:$I$133,4,FALSE))))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IF(ISBLANK(STO_Schlagwurf!$A$2),0,IF(ISBLANK(A57),0,IF((OR(EXACT(A57,STO_Schlagwurf!$C$2:$C$133))),VLOOKUP(A57,STO_Schlagwurf!$C$2:$I$133,4,FALSE))))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IF(ISBLANK(ANG_Hindernissprint!$A$2),100,IF(ISBLANK(A57),100,IF((OR(EXACT(A57,ANG_Hindernissprint!$C$2:$C$143))),VLOOKUP(A57,ANG_Hindernissprint!$C$2:$I$143,4,FALSE))))</f>
        <v>100</v>
      </c>
      <c r="AY57" s="33">
        <f t="shared" si="50"/>
        <v>51</v>
      </c>
      <c r="AZ57" s="30">
        <f>VLOOKUP(AY57,[1]Punktezuordnung!$A$2:$B$52,2,FALSE())</f>
        <v>0</v>
      </c>
      <c r="BA57" s="54">
        <f t="array" ref="BA57">IF(ISBLANK(ANG_Hoch!$A$2),0,IF(ISBLANK(A57),0,IF((OR(EXACT(A57,ANG_Hoch!$C$2:$C$143))),VLOOKUP(A57,ANG_Hoch!$C$2:$I$143,4,FALSE))))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3"/>
      <c r="B58" s="53"/>
      <c r="C58" s="53"/>
      <c r="D58" s="53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52"/>
        <v>0</v>
      </c>
      <c r="O58" s="51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IF(ISBLANK(ALS_Sprint!$A$2),100,IF(ISBLANK(A58),100,IF((OR(EXACT(A58,ALS_Sprint!$C$2:$C$200))),VLOOKUP(A58,ALS_Sprint!$C$2:$I$200,4,FALSE))))</f>
        <v>100</v>
      </c>
      <c r="U58" s="29">
        <f t="shared" si="40"/>
        <v>51</v>
      </c>
      <c r="V58" s="40">
        <f>VLOOKUP(U58,[1]Punktezuordnung!$A$2:$B$52,2,FALSE())</f>
        <v>0</v>
      </c>
      <c r="W58" s="55">
        <f t="array" ref="W58">IF(ISBLANK(ALS_Wurf!$A$2),0,IF(ISBLANK(A58),0,IF((OR(EXACT(A58,ALS_Wurf!$C$2:$C$96))),VLOOKUP(A58,ALS_Wurf!$C$2:$I$96,4,FALSE))))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IF(ISBLANK(FRI_Sprint!$A$2),100,IF(ISBLANK(A58),100,IF((OR(EXACT(A58,FRI_Sprint!$C$2:$C$149))),VLOOKUP(A58,FRI_Sprint!$C$2:$I$149,4,FALSE))))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IF(ISBLANK(FRI_Stoß!$A$2),0,IF(ISBLANK(A58),0,IF((OR(EXACT(A58,FRI_Stoß!$C$2:$C$147))),VLOOKUP(A58,FRI_Stoß!$C$2:$I$147,4,FALSE))))</f>
        <v>0</v>
      </c>
      <c r="AD58" s="29">
        <f t="shared" si="43"/>
        <v>51</v>
      </c>
      <c r="AE58" s="40">
        <f>VLOOKUP(AD58,[1]Punktezuordnung!$A$2:$B$52,2,FALSE())</f>
        <v>0</v>
      </c>
      <c r="AF58" s="59">
        <f t="array" ref="AF58">IF(ISBLANK(LAT_Zielweit!$A$2),0,IF(ISBLANK(A58),0,IF((OR(EXACT(A58,LAT_Zielweit!$C$2:$C$155))),VLOOKUP(A58,LAT_Zielweit!$C$2:$I$155,4,FALSE))))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IF(ISBLANK(LAT_Dreh!$A$2),0,IF(ISBLANK(A58),0,IF((OR(EXACT(A58,LAT_Dreh!$C$2:$C$156))),VLOOKUP(A58,LAT_Dreh!$C$2:$I$156,4,FALSE))))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2">
        <f t="array" ref="AO58">IF(ISBLANK(NIA_Weit!$A$2),0,IF(ISBLANK(A58),0,IF((OR(EXACT(A58,NIA_Weit!$C$2:$C$153))),VLOOKUP(A58,NIA_Weit!$C$2:$I$153,4,FALSE))))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IF(ISBLANK(STO_Weit!$A$2),0,IF(ISBLANK(A58),0,IF((OR(EXACT(A58,STO_Weit!$C$2:$C$133))),VLOOKUP(A58,STO_Weit!$C$2:$I$133,4,FALSE))))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IF(ISBLANK(STO_Schlagwurf!$A$2),0,IF(ISBLANK(A58),0,IF((OR(EXACT(A58,STO_Schlagwurf!$C$2:$C$133))),VLOOKUP(A58,STO_Schlagwurf!$C$2:$I$133,4,FALSE))))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IF(ISBLANK(ANG_Hindernissprint!$A$2),100,IF(ISBLANK(A58),100,IF((OR(EXACT(A58,ANG_Hindernissprint!$C$2:$C$143))),VLOOKUP(A58,ANG_Hindernissprint!$C$2:$I$143,4,FALSE))))</f>
        <v>100</v>
      </c>
      <c r="AY58" s="33">
        <f t="shared" si="50"/>
        <v>51</v>
      </c>
      <c r="AZ58" s="30">
        <f>VLOOKUP(AY58,[1]Punktezuordnung!$A$2:$B$52,2,FALSE())</f>
        <v>0</v>
      </c>
      <c r="BA58" s="54">
        <f t="array" ref="BA58">IF(ISBLANK(ANG_Hoch!$A$2),0,IF(ISBLANK(A58),0,IF((OR(EXACT(A58,ANG_Hoch!$C$2:$C$143))),VLOOKUP(A58,ANG_Hoch!$C$2:$I$143,4,FALSE))))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3"/>
      <c r="B59" s="53"/>
      <c r="C59" s="53"/>
      <c r="D59" s="53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52"/>
        <v>0</v>
      </c>
      <c r="O59" s="51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IF(ISBLANK(ALS_Sprint!$A$2),100,IF(ISBLANK(A59),100,IF((OR(EXACT(A59,ALS_Sprint!$C$2:$C$200))),VLOOKUP(A59,ALS_Sprint!$C$2:$I$200,4,FALSE))))</f>
        <v>100</v>
      </c>
      <c r="U59" s="29">
        <f t="shared" si="40"/>
        <v>51</v>
      </c>
      <c r="V59" s="40">
        <f>VLOOKUP(U59,[1]Punktezuordnung!$A$2:$B$52,2,FALSE())</f>
        <v>0</v>
      </c>
      <c r="W59" s="55">
        <f t="array" ref="W59">IF(ISBLANK(ALS_Wurf!$A$2),0,IF(ISBLANK(A59),0,IF((OR(EXACT(A59,ALS_Wurf!$C$2:$C$96))),VLOOKUP(A59,ALS_Wurf!$C$2:$I$96,4,FALSE))))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IF(ISBLANK(FRI_Sprint!$A$2),100,IF(ISBLANK(A59),100,IF((OR(EXACT(A59,FRI_Sprint!$C$2:$C$149))),VLOOKUP(A59,FRI_Sprint!$C$2:$I$149,4,FALSE))))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IF(ISBLANK(FRI_Stoß!$A$2),0,IF(ISBLANK(A59),0,IF((OR(EXACT(A59,FRI_Stoß!$C$2:$C$147))),VLOOKUP(A59,FRI_Stoß!$C$2:$I$147,4,FALSE))))</f>
        <v>0</v>
      </c>
      <c r="AD59" s="29">
        <f t="shared" si="43"/>
        <v>51</v>
      </c>
      <c r="AE59" s="40">
        <f>VLOOKUP(AD59,[1]Punktezuordnung!$A$2:$B$52,2,FALSE())</f>
        <v>0</v>
      </c>
      <c r="AF59" s="59">
        <f t="array" ref="AF59">IF(ISBLANK(LAT_Zielweit!$A$2),0,IF(ISBLANK(A59),0,IF((OR(EXACT(A59,LAT_Zielweit!$C$2:$C$155))),VLOOKUP(A59,LAT_Zielweit!$C$2:$I$155,4,FALSE))))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IF(ISBLANK(LAT_Dreh!$A$2),0,IF(ISBLANK(A59),0,IF((OR(EXACT(A59,LAT_Dreh!$C$2:$C$156))),VLOOKUP(A59,LAT_Dreh!$C$2:$I$156,4,FALSE))))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2">
        <f t="array" ref="AO59">IF(ISBLANK(NIA_Weit!$A$2),0,IF(ISBLANK(A59),0,IF((OR(EXACT(A59,NIA_Weit!$C$2:$C$153))),VLOOKUP(A59,NIA_Weit!$C$2:$I$153,4,FALSE))))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IF(ISBLANK(STO_Weit!$A$2),0,IF(ISBLANK(A59),0,IF((OR(EXACT(A59,STO_Weit!$C$2:$C$133))),VLOOKUP(A59,STO_Weit!$C$2:$I$133,4,FALSE))))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IF(ISBLANK(STO_Schlagwurf!$A$2),0,IF(ISBLANK(A59),0,IF((OR(EXACT(A59,STO_Schlagwurf!$C$2:$C$133))),VLOOKUP(A59,STO_Schlagwurf!$C$2:$I$133,4,FALSE))))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IF(ISBLANK(ANG_Hindernissprint!$A$2),100,IF(ISBLANK(A59),100,IF((OR(EXACT(A59,ANG_Hindernissprint!$C$2:$C$143))),VLOOKUP(A59,ANG_Hindernissprint!$C$2:$I$143,4,FALSE))))</f>
        <v>100</v>
      </c>
      <c r="AY59" s="33">
        <f t="shared" si="50"/>
        <v>51</v>
      </c>
      <c r="AZ59" s="30">
        <f>VLOOKUP(AY59,[1]Punktezuordnung!$A$2:$B$52,2,FALSE())</f>
        <v>0</v>
      </c>
      <c r="BA59" s="54">
        <f t="array" ref="BA59">IF(ISBLANK(ANG_Hoch!$A$2),0,IF(ISBLANK(A59),0,IF((OR(EXACT(A59,ANG_Hoch!$C$2:$C$143))),VLOOKUP(A59,ANG_Hoch!$C$2:$I$143,4,FALSE))))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3"/>
      <c r="B60" s="53"/>
      <c r="C60" s="53"/>
      <c r="D60" s="53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52"/>
        <v>0</v>
      </c>
      <c r="O60" s="51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IF(ISBLANK(ALS_Sprint!$A$2),100,IF(ISBLANK(A60),100,IF((OR(EXACT(A60,ALS_Sprint!$C$2:$C$200))),VLOOKUP(A60,ALS_Sprint!$C$2:$I$200,4,FALSE))))</f>
        <v>100</v>
      </c>
      <c r="U60" s="29">
        <f t="shared" si="40"/>
        <v>51</v>
      </c>
      <c r="V60" s="40">
        <f>VLOOKUP(U60,[1]Punktezuordnung!$A$2:$B$52,2,FALSE())</f>
        <v>0</v>
      </c>
      <c r="W60" s="55">
        <f t="array" ref="W60">IF(ISBLANK(ALS_Wurf!$A$2),0,IF(ISBLANK(A60),0,IF((OR(EXACT(A60,ALS_Wurf!$C$2:$C$96))),VLOOKUP(A60,ALS_Wurf!$C$2:$I$96,4,FALSE))))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IF(ISBLANK(FRI_Sprint!$A$2),100,IF(ISBLANK(A60),100,IF((OR(EXACT(A60,FRI_Sprint!$C$2:$C$149))),VLOOKUP(A60,FRI_Sprint!$C$2:$I$149,4,FALSE))))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IF(ISBLANK(FRI_Stoß!$A$2),0,IF(ISBLANK(A60),0,IF((OR(EXACT(A60,FRI_Stoß!$C$2:$C$147))),VLOOKUP(A60,FRI_Stoß!$C$2:$I$147,4,FALSE))))</f>
        <v>0</v>
      </c>
      <c r="AD60" s="29">
        <f t="shared" si="43"/>
        <v>51</v>
      </c>
      <c r="AE60" s="40">
        <f>VLOOKUP(AD60,[1]Punktezuordnung!$A$2:$B$52,2,FALSE())</f>
        <v>0</v>
      </c>
      <c r="AF60" s="59">
        <f t="array" ref="AF60">IF(ISBLANK(LAT_Zielweit!$A$2),0,IF(ISBLANK(A60),0,IF((OR(EXACT(A60,LAT_Zielweit!$C$2:$C$155))),VLOOKUP(A60,LAT_Zielweit!$C$2:$I$155,4,FALSE))))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IF(ISBLANK(LAT_Dreh!$A$2),0,IF(ISBLANK(A60),0,IF((OR(EXACT(A60,LAT_Dreh!$C$2:$C$156))),VLOOKUP(A60,LAT_Dreh!$C$2:$I$156,4,FALSE))))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2">
        <f t="array" ref="AO60">IF(ISBLANK(NIA_Weit!$A$2),0,IF(ISBLANK(A60),0,IF((OR(EXACT(A60,NIA_Weit!$C$2:$C$153))),VLOOKUP(A60,NIA_Weit!$C$2:$I$153,4,FALSE))))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IF(ISBLANK(STO_Weit!$A$2),0,IF(ISBLANK(A60),0,IF((OR(EXACT(A60,STO_Weit!$C$2:$C$133))),VLOOKUP(A60,STO_Weit!$C$2:$I$133,4,FALSE))))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IF(ISBLANK(STO_Schlagwurf!$A$2),0,IF(ISBLANK(A60),0,IF((OR(EXACT(A60,STO_Schlagwurf!$C$2:$C$133))),VLOOKUP(A60,STO_Schlagwurf!$C$2:$I$133,4,FALSE))))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IF(ISBLANK(ANG_Hindernissprint!$A$2),100,IF(ISBLANK(A60),100,IF((OR(EXACT(A60,ANG_Hindernissprint!$C$2:$C$143))),VLOOKUP(A60,ANG_Hindernissprint!$C$2:$I$143,4,FALSE))))</f>
        <v>100</v>
      </c>
      <c r="AY60" s="33">
        <f t="shared" si="50"/>
        <v>51</v>
      </c>
      <c r="AZ60" s="30">
        <f>VLOOKUP(AY60,[1]Punktezuordnung!$A$2:$B$52,2,FALSE())</f>
        <v>0</v>
      </c>
      <c r="BA60" s="54">
        <f t="array" ref="BA60">IF(ISBLANK(ANG_Hoch!$A$2),0,IF(ISBLANK(A60),0,IF((OR(EXACT(A60,ANG_Hoch!$C$2:$C$143))),VLOOKUP(A60,ANG_Hoch!$C$2:$I$143,4,FALSE))))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25">
    <sortCondition ref="E4:E25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60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0</v>
      </c>
      <c r="J1" s="2" t="s">
        <v>1</v>
      </c>
      <c r="L1" s="2" t="s">
        <v>2</v>
      </c>
      <c r="N1" s="2" t="s">
        <v>3</v>
      </c>
      <c r="O1" s="48"/>
      <c r="P1" s="2" t="s">
        <v>4</v>
      </c>
      <c r="R1" s="2" t="s">
        <v>5</v>
      </c>
      <c r="T1" s="2" t="s">
        <v>0</v>
      </c>
      <c r="Z1" s="2" t="s">
        <v>1</v>
      </c>
      <c r="AF1" s="2" t="s">
        <v>2</v>
      </c>
      <c r="AL1" s="2" t="s">
        <v>3</v>
      </c>
      <c r="AR1" s="2" t="s">
        <v>4</v>
      </c>
      <c r="AX1" s="3" t="s">
        <v>5</v>
      </c>
    </row>
    <row r="2" spans="1:55" x14ac:dyDescent="0.3">
      <c r="E2" s="4" t="s">
        <v>6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49" t="str">
        <f>AI2</f>
        <v>Stoß</v>
      </c>
      <c r="N2" s="8" t="str">
        <f>AL2</f>
        <v>Crosslauf</v>
      </c>
      <c r="O2" s="49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8</v>
      </c>
      <c r="W2" s="57" t="s">
        <v>13</v>
      </c>
      <c r="Y2" s="9"/>
      <c r="Z2" s="2" t="s">
        <v>8</v>
      </c>
      <c r="AC2" s="57" t="s">
        <v>7</v>
      </c>
      <c r="AF2" s="2" t="s">
        <v>10</v>
      </c>
      <c r="AI2" s="57" t="s">
        <v>9</v>
      </c>
      <c r="AL2" s="2" t="s">
        <v>14</v>
      </c>
      <c r="AO2" s="57" t="s">
        <v>11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ht="12" customHeight="1" x14ac:dyDescent="0.3">
      <c r="A3" s="10" t="s">
        <v>15</v>
      </c>
      <c r="B3" s="10" t="s">
        <v>16</v>
      </c>
      <c r="C3" s="10" t="s">
        <v>17</v>
      </c>
      <c r="D3" s="10" t="s">
        <v>18</v>
      </c>
      <c r="E3" s="11" t="s">
        <v>19</v>
      </c>
      <c r="F3" s="12" t="s">
        <v>20</v>
      </c>
      <c r="G3" s="13" t="s">
        <v>21</v>
      </c>
      <c r="H3" s="14" t="s">
        <v>20</v>
      </c>
      <c r="I3" s="12" t="s">
        <v>20</v>
      </c>
      <c r="J3" s="14" t="s">
        <v>20</v>
      </c>
      <c r="K3" s="12" t="s">
        <v>20</v>
      </c>
      <c r="L3" s="15" t="s">
        <v>20</v>
      </c>
      <c r="M3" s="16" t="s">
        <v>20</v>
      </c>
      <c r="N3" s="15" t="s">
        <v>20</v>
      </c>
      <c r="O3" s="16" t="s">
        <v>20</v>
      </c>
      <c r="P3" s="14" t="s">
        <v>20</v>
      </c>
      <c r="Q3" s="12" t="s">
        <v>20</v>
      </c>
      <c r="R3" s="14" t="s">
        <v>20</v>
      </c>
      <c r="S3" s="12" t="s">
        <v>20</v>
      </c>
      <c r="T3" s="17" t="s">
        <v>22</v>
      </c>
      <c r="U3" s="18" t="s">
        <v>23</v>
      </c>
      <c r="V3" s="12" t="s">
        <v>20</v>
      </c>
      <c r="W3" s="19" t="s">
        <v>22</v>
      </c>
      <c r="X3" s="18" t="s">
        <v>23</v>
      </c>
      <c r="Y3" s="12" t="s">
        <v>20</v>
      </c>
      <c r="Z3" s="19" t="s">
        <v>22</v>
      </c>
      <c r="AA3" s="18" t="s">
        <v>23</v>
      </c>
      <c r="AB3" s="12" t="s">
        <v>20</v>
      </c>
      <c r="AC3" s="19" t="s">
        <v>22</v>
      </c>
      <c r="AD3" s="18" t="s">
        <v>23</v>
      </c>
      <c r="AE3" s="12" t="s">
        <v>20</v>
      </c>
      <c r="AF3" s="20" t="s">
        <v>22</v>
      </c>
      <c r="AG3" s="21" t="s">
        <v>23</v>
      </c>
      <c r="AH3" s="22" t="s">
        <v>20</v>
      </c>
      <c r="AI3" s="20" t="s">
        <v>22</v>
      </c>
      <c r="AJ3" s="21" t="s">
        <v>23</v>
      </c>
      <c r="AK3" s="22" t="s">
        <v>20</v>
      </c>
      <c r="AL3" s="19" t="s">
        <v>22</v>
      </c>
      <c r="AM3" s="18" t="s">
        <v>23</v>
      </c>
      <c r="AN3" s="12" t="s">
        <v>20</v>
      </c>
      <c r="AO3" s="20" t="s">
        <v>22</v>
      </c>
      <c r="AP3" s="50" t="s">
        <v>23</v>
      </c>
      <c r="AQ3" s="22" t="s">
        <v>20</v>
      </c>
      <c r="AR3" s="19" t="s">
        <v>22</v>
      </c>
      <c r="AS3" s="18" t="s">
        <v>23</v>
      </c>
      <c r="AT3" s="12" t="s">
        <v>20</v>
      </c>
      <c r="AU3" s="19" t="s">
        <v>22</v>
      </c>
      <c r="AV3" s="18" t="s">
        <v>23</v>
      </c>
      <c r="AW3" s="12" t="s">
        <v>20</v>
      </c>
      <c r="AX3" s="23" t="s">
        <v>22</v>
      </c>
      <c r="AY3" s="18" t="s">
        <v>23</v>
      </c>
      <c r="AZ3" s="12" t="s">
        <v>20</v>
      </c>
      <c r="BA3" s="19" t="s">
        <v>22</v>
      </c>
      <c r="BB3" s="18" t="s">
        <v>23</v>
      </c>
      <c r="BC3" s="11" t="s">
        <v>20</v>
      </c>
    </row>
    <row r="4" spans="1:55" ht="12" customHeight="1" x14ac:dyDescent="0.3">
      <c r="A4" s="24" t="s">
        <v>157</v>
      </c>
      <c r="B4" s="24" t="s">
        <v>24</v>
      </c>
      <c r="C4" s="24">
        <v>2019</v>
      </c>
      <c r="D4" s="24" t="s">
        <v>25</v>
      </c>
      <c r="E4" s="29">
        <f t="shared" ref="E4:E30" si="0">IF(F4=0,"",RANK(F4,$F$4:$F$60,0))</f>
        <v>1</v>
      </c>
      <c r="F4" s="40">
        <f>SUM(LARGE(H4:S4,{1;2;3;4;5;6;7;8;9}))</f>
        <v>446</v>
      </c>
      <c r="G4" s="41">
        <f t="shared" ref="G4:G30" si="1">COUNTIF(H4:S4,"&gt;0")</f>
        <v>10</v>
      </c>
      <c r="H4" s="42">
        <f t="shared" ref="H4:H30" si="2">V4</f>
        <v>50</v>
      </c>
      <c r="I4" s="40">
        <f t="shared" ref="I4:I30" si="3">Y4</f>
        <v>49</v>
      </c>
      <c r="J4" s="42">
        <f t="shared" ref="J4:J30" si="4">AB4</f>
        <v>0</v>
      </c>
      <c r="K4" s="40">
        <f t="shared" ref="K4:K30" si="5">AE4</f>
        <v>0</v>
      </c>
      <c r="L4" s="31">
        <f t="shared" ref="L4:L30" si="6">AH4</f>
        <v>50</v>
      </c>
      <c r="M4" s="32">
        <f t="shared" ref="M4:M30" si="7">AK4</f>
        <v>47</v>
      </c>
      <c r="N4" s="43">
        <f t="shared" ref="N4:N30" si="8">AN4</f>
        <v>50</v>
      </c>
      <c r="O4" s="51">
        <f t="shared" ref="O4:O30" si="9">AQ4</f>
        <v>50</v>
      </c>
      <c r="P4" s="42">
        <f t="shared" ref="P4:P30" si="10">AT4</f>
        <v>49</v>
      </c>
      <c r="Q4" s="40">
        <f t="shared" ref="Q4:Q30" si="11">AW4</f>
        <v>50</v>
      </c>
      <c r="R4" s="42">
        <f t="shared" ref="R4:R30" si="12">AZ4</f>
        <v>49</v>
      </c>
      <c r="S4" s="40">
        <f t="shared" ref="S4:S30" si="13">BC4</f>
        <v>49</v>
      </c>
      <c r="T4" s="25">
        <f t="array" ref="T4">IF(ISBLANK(ALS_Sprint!$A$2),100,IF(ISBLANK(A4),100,IF((OR(EXACT(A4,ALS_Sprint!$C$2:$C$148))),VLOOKUP(A4,ALS_Sprint!$C$2:$I$148,4,FALSE))))</f>
        <v>15.51</v>
      </c>
      <c r="U4" s="29">
        <f t="shared" ref="U4:U30" si="14">IF(T4=FALSE,51,IF(T4&gt;=100,51,RANK(T4,$T$4:$T$60,1)))</f>
        <v>1</v>
      </c>
      <c r="V4" s="40">
        <f>VLOOKUP(U4,[1]Punktezuordnung!$A$2:$B$52,2,FALSE())</f>
        <v>50</v>
      </c>
      <c r="W4" s="55">
        <f t="array" ref="W4">IF(ISBLANK(ALS_Wurf!$A$2),0,IF(ISBLANK(A4),0,IF((OR(EXACT(A4,ALS_Wurf!$C$2:$C$148))),VLOOKUP(A4,ALS_Wurf!$C$2:$I$148,4,FALSE))))</f>
        <v>28</v>
      </c>
      <c r="X4" s="29">
        <f t="shared" ref="X4:X30" si="15">IF(W4=FALSE,51,IF(W4&lt;=0,51,RANK(W4,$W$4:$W$60,0)))</f>
        <v>2</v>
      </c>
      <c r="Y4" s="40">
        <f>VLOOKUP(X4,[1]Punktezuordnung!$A$2:$B$52,2,FALSE())</f>
        <v>49</v>
      </c>
      <c r="Z4" s="28" t="b">
        <f t="array" ref="Z4">IF(ISBLANK(FRI_Sprint!$A$2),100,IF(ISBLANK(A4),100,IF((OR(EXACT(A4,FRI_Sprint!$C$2:$C$149))),VLOOKUP(A4,FRI_Sprint!$C$2:$I$149,4,FALSE))))</f>
        <v>0</v>
      </c>
      <c r="AA4" s="29">
        <f t="shared" ref="AA4:AA30" si="16">IF(Z4=FALSE,51,IF(Z4&gt;=100,51,RANK(Z4,$Z$4:$Z$60,1)))</f>
        <v>51</v>
      </c>
      <c r="AB4" s="40">
        <f>VLOOKUP(AA4,[1]Punktezuordnung!$A$2:$B$52,2,FALSE())</f>
        <v>0</v>
      </c>
      <c r="AC4" s="37" t="b">
        <f t="array" ref="AC4">IF(ISBLANK(FRI_Stoß!$A$2),0,IF(ISBLANK(A4),0,IF((OR(EXACT(A4,FRI_Stoß!$C$2:$C$147))),VLOOKUP(A4,FRI_Stoß!$C$2:$I$147,4,FALSE))))</f>
        <v>0</v>
      </c>
      <c r="AD4" s="29">
        <f t="shared" ref="AD4:AD30" si="17">IF(AC4=FALSE,51,IF(AC4&lt;=0,51,RANK(AC4,$AC$4:$AC$60,0)))</f>
        <v>51</v>
      </c>
      <c r="AE4" s="40">
        <f>VLOOKUP(AD4,[1]Punktezuordnung!$A$2:$B$52,2,FALSE())</f>
        <v>0</v>
      </c>
      <c r="AF4" s="59">
        <f t="array" ref="AF4">IF(ISBLANK(LAT_Zielweit!$A$2),0,IF(ISBLANK(A4),0,IF((OR(EXACT(A4,LAT_Zielweit!$C$2:$C$155))),VLOOKUP(A4,LAT_Zielweit!$C$2:$I$155,4,FALSE))))</f>
        <v>5</v>
      </c>
      <c r="AG4" s="29">
        <f t="shared" ref="AG4:AG30" si="18">IF(AF4=FALSE,51,IF(AF4&lt;=0,51,RANK(AF4,$AF$4:$AF$60,0)))</f>
        <v>1</v>
      </c>
      <c r="AH4" s="40">
        <f>VLOOKUP(AG4,[1]Punktezuordnung!$A$2:$B$52,2,FALSE())</f>
        <v>50</v>
      </c>
      <c r="AI4" s="38">
        <f t="array" ref="AI4">IF(ISBLANK(LAT_Dreh!$A$2),0,IF(ISBLANK(A4),0,IF((OR(EXACT(A4,LAT_Dreh!$C$2:$C$156))),VLOOKUP(A4,LAT_Dreh!$C$2:$I$156,4,FALSE))))</f>
        <v>17</v>
      </c>
      <c r="AJ4" s="29">
        <f t="shared" ref="AJ4:AJ30" si="19">IF(AI4=FALSE,51,IF(AI4&lt;=0,51,RANK(AI4,$AI$4:$AI$49,0)))</f>
        <v>4</v>
      </c>
      <c r="AK4" s="40">
        <f>VLOOKUP(AJ4,[1]Punktezuordnung!$A$2:$B$52,2,FALSE())</f>
        <v>47</v>
      </c>
      <c r="AL4" s="27">
        <f t="array" ref="AL4">IF(ISBLANK(NIA_Cross!$A$2),100,IF(ISBLANK(A4),100,IF((OR(EXACT(A4,NIA_Cross!$C$2:$C$154))),VLOOKUP(A4,NIA_Cross!$C$2:$I$154,4,FALSE))))</f>
        <v>143.69999999999999</v>
      </c>
      <c r="AM4" s="29">
        <f t="shared" ref="AM4:AM30" si="20">IF(AL4=FALSE,51,IF(AL4=1000,51,RANK(AL4,$AL$4:$AL$60,1)))</f>
        <v>1</v>
      </c>
      <c r="AN4" s="30">
        <f>VLOOKUP(AM4,[1]Punktezuordnung!$A$2:$B$52,2,FALSE())</f>
        <v>50</v>
      </c>
      <c r="AO4" s="52">
        <f t="array" ref="AO4">IF(ISBLANK(NIA_Weit!$A$2),0,IF(ISBLANK(A4),0,IF((OR(EXACT(A4,NIA_Weit!$C$2:$C$153))),VLOOKUP(A4,NIA_Weit!$C$2:$I$153,4,FALSE))))</f>
        <v>40</v>
      </c>
      <c r="AP4" s="29">
        <f t="shared" ref="AP4:AP30" si="21">IF(AO4=FALSE,51,IF(AO4&lt;=0,51,RANK(AO4,$AO$4:$AO$49,0)))</f>
        <v>1</v>
      </c>
      <c r="AQ4" s="40">
        <f>VLOOKUP(AP4,[1]Punktezuordnung!$A$2:$B$52,2,FALSE())</f>
        <v>50</v>
      </c>
      <c r="AR4" s="26">
        <f t="array" ref="AR4">IF(ISBLANK(STO_Weit!$A$2),0,IF(ISBLANK(A4),0,IF((OR(EXACT(A4,STO_Weit!$C$2:$C$133))),VLOOKUP(A4,STO_Weit!$C$2:$I$133,4,FALSE))))</f>
        <v>2.25</v>
      </c>
      <c r="AS4" s="29">
        <f t="shared" ref="AS4:AS30" si="22">IF(AR4=FALSE,51,IF(AR4&lt;=0,51,RANK(AR4,$AR$4:$AR$49,0)))</f>
        <v>2</v>
      </c>
      <c r="AT4" s="30">
        <f>VLOOKUP(AS4,[1]Punktezuordnung!$A$2:$B$52,2,FALSE())</f>
        <v>49</v>
      </c>
      <c r="AU4" s="28">
        <f t="array" ref="AU4">IF(ISBLANK(STO_Schlagwurf!$A$2),0,IF(ISBLANK(A4),0,IF((OR(EXACT(A4,STO_Schlagwurf!$C$2:$C$133))),VLOOKUP(A4,STO_Schlagwurf!$C$2:$I$133,4,FALSE))))</f>
        <v>40</v>
      </c>
      <c r="AV4" s="29">
        <f t="shared" ref="AV4:AV30" si="23">IF(AU4=FALSE,51,IF(AU4&lt;=0,51,RANK(AU4,$AU$4:$AU$49,0)))</f>
        <v>1</v>
      </c>
      <c r="AW4" s="30">
        <f>VLOOKUP(AV4,[1]Punktezuordnung!$A$2:$B$52,2,FALSE())</f>
        <v>50</v>
      </c>
      <c r="AX4" s="26">
        <f t="array" ref="AX4">IF(ISBLANK(ANG_Hindernissprint!$A$2),100,IF(ISBLANK(A4),100,IF((OR(EXACT(A4,ANG_Hindernissprint!$C$2:$C$143))),VLOOKUP(A4,ANG_Hindernissprint!$C$2:$I$143,4,FALSE))))</f>
        <v>15.33</v>
      </c>
      <c r="AY4" s="33">
        <f t="shared" ref="AY4:AY30" si="24">IF(AX4=FALSE,51,IF(AX4&gt;=100,51,RANK(AX4,$AX$4:$AX$60,1)))</f>
        <v>2</v>
      </c>
      <c r="AZ4" s="30">
        <f>VLOOKUP(AY4,[1]Punktezuordnung!$A$2:$B$52,2,FALSE())</f>
        <v>49</v>
      </c>
      <c r="BA4" s="54">
        <f t="array" ref="BA4">IF(ISBLANK(ANG_Hoch!$A$2),0,IF(ISBLANK(A4),0,IF((OR(EXACT(A4,ANG_Hoch!$C$2:$C$143))),VLOOKUP(A4,ANG_Hoch!$C$2:$I$143,4,FALSE))))</f>
        <v>0.55000000000000004</v>
      </c>
      <c r="BB4" s="29">
        <f t="shared" ref="BB4:BB30" si="25">IF(BA4=FALSE,51,IF(BA4&lt;=0,51,RANK(BA4,$BA$4:$BA$49,0)))</f>
        <v>2</v>
      </c>
      <c r="BC4" s="39">
        <f>VLOOKUP(BB4,[1]Punktezuordnung!$A$2:$B$52,2,FALSE())</f>
        <v>49</v>
      </c>
    </row>
    <row r="5" spans="1:55" ht="12" customHeight="1" x14ac:dyDescent="0.3">
      <c r="A5" s="24" t="s">
        <v>158</v>
      </c>
      <c r="B5" s="24" t="s">
        <v>24</v>
      </c>
      <c r="C5" s="24">
        <v>2019</v>
      </c>
      <c r="D5" s="24" t="s">
        <v>25</v>
      </c>
      <c r="E5" s="29">
        <f t="shared" si="0"/>
        <v>2</v>
      </c>
      <c r="F5" s="40">
        <f>SUM(LARGE(H5:S5,{1;2;3;4;5;6;7;8;9}))</f>
        <v>443</v>
      </c>
      <c r="G5" s="34">
        <f t="shared" si="1"/>
        <v>10</v>
      </c>
      <c r="H5" s="35">
        <f t="shared" si="2"/>
        <v>49</v>
      </c>
      <c r="I5" s="30">
        <f t="shared" si="3"/>
        <v>50</v>
      </c>
      <c r="J5" s="35">
        <f t="shared" si="4"/>
        <v>50</v>
      </c>
      <c r="K5" s="30">
        <f t="shared" si="5"/>
        <v>50</v>
      </c>
      <c r="L5" s="31">
        <f t="shared" si="6"/>
        <v>0</v>
      </c>
      <c r="M5" s="32">
        <f t="shared" si="7"/>
        <v>0</v>
      </c>
      <c r="N5" s="36">
        <f t="shared" si="8"/>
        <v>49</v>
      </c>
      <c r="O5" s="51">
        <f t="shared" si="9"/>
        <v>47</v>
      </c>
      <c r="P5" s="35">
        <f t="shared" si="10"/>
        <v>50</v>
      </c>
      <c r="Q5" s="30">
        <f t="shared" si="11"/>
        <v>48</v>
      </c>
      <c r="R5" s="35">
        <f t="shared" si="12"/>
        <v>48</v>
      </c>
      <c r="S5" s="30">
        <f t="shared" si="13"/>
        <v>49</v>
      </c>
      <c r="T5" s="25">
        <f t="array" ref="T5">IF(ISBLANK(ALS_Sprint!$A$2),100,IF(ISBLANK(A5),100,IF((OR(EXACT(A5,ALS_Sprint!$C$2:$C$148))),VLOOKUP(A5,ALS_Sprint!$C$2:$I$148,4,FALSE))))</f>
        <v>16.149999999999999</v>
      </c>
      <c r="U5" s="29">
        <f t="shared" si="14"/>
        <v>2</v>
      </c>
      <c r="V5" s="40">
        <f>VLOOKUP(U5,[1]Punktezuordnung!$A$2:$B$52,2,FALSE())</f>
        <v>49</v>
      </c>
      <c r="W5" s="55">
        <f t="array" ref="W5">IF(ISBLANK(ALS_Wurf!$A$2),0,IF(ISBLANK(A5),0,IF((OR(EXACT(A5,ALS_Wurf!$C$2:$C$148))),VLOOKUP(A5,ALS_Wurf!$C$2:$I$148,4,FALSE))))</f>
        <v>32</v>
      </c>
      <c r="X5" s="29">
        <f t="shared" si="15"/>
        <v>1</v>
      </c>
      <c r="Y5" s="40">
        <f>VLOOKUP(X5,[1]Punktezuordnung!$A$2:$B$52,2,FALSE())</f>
        <v>50</v>
      </c>
      <c r="Z5" s="28">
        <f t="array" ref="Z5">IF(ISBLANK(FRI_Sprint!$A$2),100,IF(ISBLANK(A5),100,IF((OR(EXACT(A5,FRI_Sprint!$C$2:$C$149))),VLOOKUP(A5,FRI_Sprint!$C$2:$I$149,4,FALSE))))</f>
        <v>14.4</v>
      </c>
      <c r="AA5" s="29">
        <f t="shared" si="16"/>
        <v>1</v>
      </c>
      <c r="AB5" s="40">
        <f>VLOOKUP(AA5,[1]Punktezuordnung!$A$2:$B$52,2,FALSE())</f>
        <v>50</v>
      </c>
      <c r="AC5" s="37">
        <f t="array" ref="AC5">IF(ISBLANK(FRI_Stoß!$A$2),0,IF(ISBLANK(A5),0,IF((OR(EXACT(A5,FRI_Stoß!$C$2:$C$147))),VLOOKUP(A5,FRI_Stoß!$C$2:$I$147,4,FALSE))))</f>
        <v>1.75</v>
      </c>
      <c r="AD5" s="29">
        <f t="shared" si="17"/>
        <v>1</v>
      </c>
      <c r="AE5" s="40">
        <f>VLOOKUP(AD5,[1]Punktezuordnung!$A$2:$B$52,2,FALSE())</f>
        <v>50</v>
      </c>
      <c r="AF5" s="59" t="b">
        <f t="array" ref="AF5">IF(ISBLANK(LAT_Zielweit!$A$2),0,IF(ISBLANK(A5),0,IF((OR(EXACT(A5,LAT_Zielweit!$C$2:$C$155))),VLOOKUP(A5,LAT_Zielweit!$C$2:$I$155,4,FALSE))))</f>
        <v>0</v>
      </c>
      <c r="AG5" s="29">
        <f t="shared" si="18"/>
        <v>51</v>
      </c>
      <c r="AH5" s="40">
        <f>VLOOKUP(AG5,[1]Punktezuordnung!$A$2:$B$52,2,FALSE())</f>
        <v>0</v>
      </c>
      <c r="AI5" s="38" t="b">
        <f t="array" ref="AI5">IF(ISBLANK(LAT_Dreh!$A$2),0,IF(ISBLANK(A5),0,IF((OR(EXACT(A5,LAT_Dreh!$C$2:$C$156))),VLOOKUP(A5,LAT_Dreh!$C$2:$I$156,4,FALSE))))</f>
        <v>0</v>
      </c>
      <c r="AJ5" s="29">
        <f t="shared" si="19"/>
        <v>51</v>
      </c>
      <c r="AK5" s="40">
        <f>VLOOKUP(AJ5,[1]Punktezuordnung!$A$2:$B$52,2,FALSE())</f>
        <v>0</v>
      </c>
      <c r="AL5" s="27">
        <f t="array" ref="AL5">IF(ISBLANK(NIA_Cross!$A$2),100,IF(ISBLANK(A5),100,IF((OR(EXACT(A5,NIA_Cross!$C$2:$C$154))),VLOOKUP(A5,NIA_Cross!$C$2:$I$154,4,FALSE))))</f>
        <v>151.5</v>
      </c>
      <c r="AM5" s="29">
        <f t="shared" si="20"/>
        <v>2</v>
      </c>
      <c r="AN5" s="30">
        <f>VLOOKUP(AM5,[1]Punktezuordnung!$A$2:$B$52,2,FALSE())</f>
        <v>49</v>
      </c>
      <c r="AO5" s="52">
        <f t="array" ref="AO5">IF(ISBLANK(NIA_Weit!$A$2),0,IF(ISBLANK(A5),0,IF((OR(EXACT(A5,NIA_Weit!$C$2:$C$153))),VLOOKUP(A5,NIA_Weit!$C$2:$I$153,4,FALSE))))</f>
        <v>27</v>
      </c>
      <c r="AP5" s="29">
        <f t="shared" si="21"/>
        <v>4</v>
      </c>
      <c r="AQ5" s="40">
        <f>VLOOKUP(AP5,[1]Punktezuordnung!$A$2:$B$52,2,FALSE())</f>
        <v>47</v>
      </c>
      <c r="AR5" s="26">
        <f t="array" ref="AR5">IF(ISBLANK(STO_Weit!$A$2),0,IF(ISBLANK(A5),0,IF((OR(EXACT(A5,STO_Weit!$C$2:$C$133))),VLOOKUP(A5,STO_Weit!$C$2:$I$133,4,FALSE))))</f>
        <v>2.75</v>
      </c>
      <c r="AS5" s="29">
        <f t="shared" si="22"/>
        <v>1</v>
      </c>
      <c r="AT5" s="30">
        <f>VLOOKUP(AS5,[1]Punktezuordnung!$A$2:$B$52,2,FALSE())</f>
        <v>50</v>
      </c>
      <c r="AU5" s="28">
        <f t="array" ref="AU5">IF(ISBLANK(STO_Schlagwurf!$A$2),0,IF(ISBLANK(A5),0,IF((OR(EXACT(A5,STO_Schlagwurf!$C$2:$C$133))),VLOOKUP(A5,STO_Schlagwurf!$C$2:$I$133,4,FALSE))))</f>
        <v>30</v>
      </c>
      <c r="AV5" s="29">
        <f t="shared" si="23"/>
        <v>3</v>
      </c>
      <c r="AW5" s="30">
        <f>VLOOKUP(AV5,[1]Punktezuordnung!$A$2:$B$52,2,FALSE())</f>
        <v>48</v>
      </c>
      <c r="AX5" s="26">
        <f t="array" ref="AX5">IF(ISBLANK(ANG_Hindernissprint!$A$2),100,IF(ISBLANK(A5),100,IF((OR(EXACT(A5,ANG_Hindernissprint!$C$2:$C$143))),VLOOKUP(A5,ANG_Hindernissprint!$C$2:$I$143,4,FALSE))))</f>
        <v>15.38</v>
      </c>
      <c r="AY5" s="33">
        <f t="shared" si="24"/>
        <v>3</v>
      </c>
      <c r="AZ5" s="30">
        <f>VLOOKUP(AY5,[1]Punktezuordnung!$A$2:$B$52,2,FALSE())</f>
        <v>48</v>
      </c>
      <c r="BA5" s="54">
        <f t="array" ref="BA5">IF(ISBLANK(ANG_Hoch!$A$2),0,IF(ISBLANK(A5),0,IF((OR(EXACT(A5,ANG_Hoch!$C$2:$C$143))),VLOOKUP(A5,ANG_Hoch!$C$2:$I$143,4,FALSE))))</f>
        <v>0.55000000000000004</v>
      </c>
      <c r="BB5" s="29">
        <f t="shared" si="25"/>
        <v>2</v>
      </c>
      <c r="BC5" s="39">
        <f>VLOOKUP(BB5,[1]Punktezuordnung!$A$2:$B$52,2,FALSE())</f>
        <v>49</v>
      </c>
    </row>
    <row r="6" spans="1:55" ht="12" customHeight="1" x14ac:dyDescent="0.3">
      <c r="A6" s="24" t="s">
        <v>159</v>
      </c>
      <c r="B6" s="24" t="s">
        <v>24</v>
      </c>
      <c r="C6" s="24">
        <v>2019</v>
      </c>
      <c r="D6" s="24" t="s">
        <v>156</v>
      </c>
      <c r="E6" s="29">
        <f t="shared" si="0"/>
        <v>3</v>
      </c>
      <c r="F6" s="40">
        <f>SUM(LARGE(H6:S6,{1;2;3;4;5;6;7;8;9}))</f>
        <v>432</v>
      </c>
      <c r="G6" s="34">
        <f t="shared" si="1"/>
        <v>12</v>
      </c>
      <c r="H6" s="35">
        <f t="shared" si="2"/>
        <v>48</v>
      </c>
      <c r="I6" s="30">
        <f t="shared" si="3"/>
        <v>48</v>
      </c>
      <c r="J6" s="35">
        <f t="shared" si="4"/>
        <v>48</v>
      </c>
      <c r="K6" s="30">
        <f t="shared" si="5"/>
        <v>45</v>
      </c>
      <c r="L6" s="31">
        <f t="shared" si="6"/>
        <v>48</v>
      </c>
      <c r="M6" s="32">
        <f t="shared" si="7"/>
        <v>49</v>
      </c>
      <c r="N6" s="36">
        <f t="shared" si="8"/>
        <v>48</v>
      </c>
      <c r="O6" s="51">
        <f t="shared" si="9"/>
        <v>43</v>
      </c>
      <c r="P6" s="35">
        <f t="shared" si="10"/>
        <v>47</v>
      </c>
      <c r="Q6" s="30">
        <f t="shared" si="11"/>
        <v>47</v>
      </c>
      <c r="R6" s="35">
        <f t="shared" si="12"/>
        <v>46</v>
      </c>
      <c r="S6" s="30">
        <f t="shared" si="13"/>
        <v>49</v>
      </c>
      <c r="T6" s="25">
        <f t="array" ref="T6">IF(ISBLANK(ALS_Sprint!$A$2),100,IF(ISBLANK(A6),100,IF((OR(EXACT(A6,ALS_Sprint!$C$2:$C$148))),VLOOKUP(A6,ALS_Sprint!$C$2:$I$148,4,FALSE))))</f>
        <v>18.09</v>
      </c>
      <c r="U6" s="29">
        <f t="shared" si="14"/>
        <v>3</v>
      </c>
      <c r="V6" s="40">
        <f>VLOOKUP(U6,[1]Punktezuordnung!$A$2:$B$52,2,FALSE())</f>
        <v>48</v>
      </c>
      <c r="W6" s="55">
        <f t="array" ref="W6">IF(ISBLANK(ALS_Wurf!$A$2),0,IF(ISBLANK(A6),0,IF((OR(EXACT(A6,ALS_Wurf!$C$2:$C$148))),VLOOKUP(A6,ALS_Wurf!$C$2:$I$148,4,FALSE))))</f>
        <v>27</v>
      </c>
      <c r="X6" s="29">
        <f t="shared" si="15"/>
        <v>3</v>
      </c>
      <c r="Y6" s="40">
        <f>VLOOKUP(X6,[1]Punktezuordnung!$A$2:$B$52,2,FALSE())</f>
        <v>48</v>
      </c>
      <c r="Z6" s="28">
        <f t="array" ref="Z6">IF(ISBLANK(FRI_Sprint!$A$2),100,IF(ISBLANK(A6),100,IF((OR(EXACT(A6,FRI_Sprint!$C$2:$C$149))),VLOOKUP(A6,FRI_Sprint!$C$2:$I$149,4,FALSE))))</f>
        <v>15.9</v>
      </c>
      <c r="AA6" s="29">
        <f t="shared" si="16"/>
        <v>3</v>
      </c>
      <c r="AB6" s="40">
        <f>VLOOKUP(AA6,[1]Punktezuordnung!$A$2:$B$52,2,FALSE())</f>
        <v>48</v>
      </c>
      <c r="AC6" s="37">
        <f t="array" ref="AC6">IF(ISBLANK(FRI_Stoß!$A$2),0,IF(ISBLANK(A6),0,IF((OR(EXACT(A6,FRI_Stoß!$C$2:$C$147))),VLOOKUP(A6,FRI_Stoß!$C$2:$I$147,4,FALSE))))</f>
        <v>1</v>
      </c>
      <c r="AD6" s="29">
        <f t="shared" si="17"/>
        <v>6</v>
      </c>
      <c r="AE6" s="40">
        <f>VLOOKUP(AD6,[1]Punktezuordnung!$A$2:$B$52,2,FALSE())</f>
        <v>45</v>
      </c>
      <c r="AF6" s="59">
        <f t="array" ref="AF6">IF(ISBLANK(LAT_Zielweit!$A$2),0,IF(ISBLANK(A6),0,IF((OR(EXACT(A6,LAT_Zielweit!$C$2:$C$155))),VLOOKUP(A6,LAT_Zielweit!$C$2:$I$155,4,FALSE))))</f>
        <v>4</v>
      </c>
      <c r="AG6" s="29">
        <f t="shared" si="18"/>
        <v>3</v>
      </c>
      <c r="AH6" s="40">
        <f>VLOOKUP(AG6,[1]Punktezuordnung!$A$2:$B$52,2,FALSE())</f>
        <v>48</v>
      </c>
      <c r="AI6" s="38">
        <f t="array" ref="AI6">IF(ISBLANK(LAT_Dreh!$A$2),0,IF(ISBLANK(A6),0,IF((OR(EXACT(A6,LAT_Dreh!$C$2:$C$156))),VLOOKUP(A6,LAT_Dreh!$C$2:$I$156,4,FALSE))))</f>
        <v>18</v>
      </c>
      <c r="AJ6" s="29">
        <f t="shared" si="19"/>
        <v>2</v>
      </c>
      <c r="AK6" s="40">
        <f>VLOOKUP(AJ6,[1]Punktezuordnung!$A$2:$B$52,2,FALSE())</f>
        <v>49</v>
      </c>
      <c r="AL6" s="27">
        <f t="array" ref="AL6">IF(ISBLANK(NIA_Cross!$A$2),100,IF(ISBLANK(A6),100,IF((OR(EXACT(A6,NIA_Cross!$C$2:$C$154))),VLOOKUP(A6,NIA_Cross!$C$2:$I$154,4,FALSE))))</f>
        <v>153.19999999999999</v>
      </c>
      <c r="AM6" s="29">
        <f t="shared" si="20"/>
        <v>3</v>
      </c>
      <c r="AN6" s="30">
        <f>VLOOKUP(AM6,[1]Punktezuordnung!$A$2:$B$52,2,FALSE())</f>
        <v>48</v>
      </c>
      <c r="AO6" s="52">
        <f t="array" ref="AO6">IF(ISBLANK(NIA_Weit!$A$2),0,IF(ISBLANK(A6),0,IF((OR(EXACT(A6,NIA_Weit!$C$2:$C$153))),VLOOKUP(A6,NIA_Weit!$C$2:$I$153,4,FALSE))))</f>
        <v>22</v>
      </c>
      <c r="AP6" s="29">
        <f t="shared" si="21"/>
        <v>8</v>
      </c>
      <c r="AQ6" s="40">
        <f>VLOOKUP(AP6,[1]Punktezuordnung!$A$2:$B$52,2,FALSE())</f>
        <v>43</v>
      </c>
      <c r="AR6" s="26">
        <f t="array" ref="AR6">IF(ISBLANK(STO_Weit!$A$2),0,IF(ISBLANK(A6),0,IF((OR(EXACT(A6,STO_Weit!$C$2:$C$133))),VLOOKUP(A6,STO_Weit!$C$2:$I$133,4,FALSE))))</f>
        <v>1.75</v>
      </c>
      <c r="AS6" s="29">
        <f t="shared" si="22"/>
        <v>4</v>
      </c>
      <c r="AT6" s="30">
        <f>VLOOKUP(AS6,[1]Punktezuordnung!$A$2:$B$52,2,FALSE())</f>
        <v>47</v>
      </c>
      <c r="AU6" s="28">
        <f t="array" ref="AU6">IF(ISBLANK(STO_Schlagwurf!$A$2),0,IF(ISBLANK(A6),0,IF((OR(EXACT(A6,STO_Schlagwurf!$C$2:$C$133))),VLOOKUP(A6,STO_Schlagwurf!$C$2:$I$133,4,FALSE))))</f>
        <v>28</v>
      </c>
      <c r="AV6" s="29">
        <f t="shared" si="23"/>
        <v>4</v>
      </c>
      <c r="AW6" s="30">
        <f>VLOOKUP(AV6,[1]Punktezuordnung!$A$2:$B$52,2,FALSE())</f>
        <v>47</v>
      </c>
      <c r="AX6" s="26">
        <f t="array" ref="AX6">IF(ISBLANK(ANG_Hindernissprint!$A$2),100,IF(ISBLANK(A6),100,IF((OR(EXACT(A6,ANG_Hindernissprint!$C$2:$C$143))),VLOOKUP(A6,ANG_Hindernissprint!$C$2:$I$143,4,FALSE))))</f>
        <v>15.91</v>
      </c>
      <c r="AY6" s="33">
        <f t="shared" si="24"/>
        <v>5</v>
      </c>
      <c r="AZ6" s="30">
        <f>VLOOKUP(AY6,[1]Punktezuordnung!$A$2:$B$52,2,FALSE())</f>
        <v>46</v>
      </c>
      <c r="BA6" s="54">
        <f t="array" ref="BA6">IF(ISBLANK(ANG_Hoch!$A$2),0,IF(ISBLANK(A6),0,IF((OR(EXACT(A6,ANG_Hoch!$C$2:$C$143))),VLOOKUP(A6,ANG_Hoch!$C$2:$I$143,4,FALSE))))</f>
        <v>0.55000000000000004</v>
      </c>
      <c r="BB6" s="29">
        <f t="shared" si="25"/>
        <v>2</v>
      </c>
      <c r="BC6" s="39">
        <f>VLOOKUP(BB6,[1]Punktezuordnung!$A$2:$B$52,2,FALSE())</f>
        <v>49</v>
      </c>
    </row>
    <row r="7" spans="1:55" ht="12" customHeight="1" x14ac:dyDescent="0.3">
      <c r="A7" s="24" t="s">
        <v>160</v>
      </c>
      <c r="B7" s="24" t="s">
        <v>24</v>
      </c>
      <c r="C7" s="24">
        <v>2019</v>
      </c>
      <c r="D7" s="24" t="s">
        <v>36</v>
      </c>
      <c r="E7" s="29">
        <f t="shared" si="0"/>
        <v>4</v>
      </c>
      <c r="F7" s="40">
        <f>SUM(LARGE(H7:S7,{1;2;3;4;5;6;7;8;9}))</f>
        <v>424</v>
      </c>
      <c r="G7" s="45">
        <f t="shared" si="1"/>
        <v>12</v>
      </c>
      <c r="H7" s="46">
        <f t="shared" si="2"/>
        <v>47</v>
      </c>
      <c r="I7" s="44">
        <f t="shared" si="3"/>
        <v>42</v>
      </c>
      <c r="J7" s="46">
        <f t="shared" si="4"/>
        <v>47</v>
      </c>
      <c r="K7" s="44">
        <f t="shared" si="5"/>
        <v>48</v>
      </c>
      <c r="L7" s="31">
        <f t="shared" si="6"/>
        <v>48</v>
      </c>
      <c r="M7" s="32">
        <f t="shared" si="7"/>
        <v>49</v>
      </c>
      <c r="N7" s="47">
        <f t="shared" si="8"/>
        <v>43</v>
      </c>
      <c r="O7" s="51">
        <f t="shared" si="9"/>
        <v>46</v>
      </c>
      <c r="P7" s="46">
        <f t="shared" si="10"/>
        <v>39</v>
      </c>
      <c r="Q7" s="44">
        <f t="shared" si="11"/>
        <v>45</v>
      </c>
      <c r="R7" s="46">
        <f t="shared" si="12"/>
        <v>45</v>
      </c>
      <c r="S7" s="44">
        <f t="shared" si="13"/>
        <v>49</v>
      </c>
      <c r="T7" s="25">
        <f t="array" ref="T7">IF(ISBLANK(ALS_Sprint!$A$2),100,IF(ISBLANK(A7),100,IF((OR(EXACT(A7,ALS_Sprint!$C$2:$C$148))),VLOOKUP(A7,ALS_Sprint!$C$2:$I$148,4,FALSE))))</f>
        <v>18.45</v>
      </c>
      <c r="U7" s="29">
        <f t="shared" si="14"/>
        <v>4</v>
      </c>
      <c r="V7" s="40">
        <f>VLOOKUP(U7,[1]Punktezuordnung!$A$2:$B$52,2,FALSE())</f>
        <v>47</v>
      </c>
      <c r="W7" s="55">
        <f t="array" ref="W7">IF(ISBLANK(ALS_Wurf!$A$2),0,IF(ISBLANK(A7),0,IF((OR(EXACT(A7,ALS_Wurf!$C$2:$C$148))),VLOOKUP(A7,ALS_Wurf!$C$2:$I$148,4,FALSE))))</f>
        <v>15</v>
      </c>
      <c r="X7" s="29">
        <f t="shared" si="15"/>
        <v>9</v>
      </c>
      <c r="Y7" s="40">
        <f>VLOOKUP(X7,[1]Punktezuordnung!$A$2:$B$52,2,FALSE())</f>
        <v>42</v>
      </c>
      <c r="Z7" s="28">
        <f t="array" ref="Z7">IF(ISBLANK(FRI_Sprint!$A$2),100,IF(ISBLANK(A7),100,IF((OR(EXACT(A7,FRI_Sprint!$C$2:$C$149))),VLOOKUP(A7,FRI_Sprint!$C$2:$I$149,4,FALSE))))</f>
        <v>16.3</v>
      </c>
      <c r="AA7" s="29">
        <f t="shared" si="16"/>
        <v>4</v>
      </c>
      <c r="AB7" s="40">
        <f>VLOOKUP(AA7,[1]Punktezuordnung!$A$2:$B$52,2,FALSE())</f>
        <v>47</v>
      </c>
      <c r="AC7" s="37">
        <f t="array" ref="AC7">IF(ISBLANK(FRI_Stoß!$A$2),0,IF(ISBLANK(A7),0,IF((OR(EXACT(A7,FRI_Stoß!$C$2:$C$147))),VLOOKUP(A7,FRI_Stoß!$C$2:$I$147,4,FALSE))))</f>
        <v>1.25</v>
      </c>
      <c r="AD7" s="29">
        <f t="shared" si="17"/>
        <v>3</v>
      </c>
      <c r="AE7" s="40">
        <f>VLOOKUP(AD7,[1]Punktezuordnung!$A$2:$B$52,2,FALSE())</f>
        <v>48</v>
      </c>
      <c r="AF7" s="59">
        <f t="array" ref="AF7">IF(ISBLANK(LAT_Zielweit!$A$2),0,IF(ISBLANK(A7),0,IF((OR(EXACT(A7,LAT_Zielweit!$C$2:$C$155))),VLOOKUP(A7,LAT_Zielweit!$C$2:$I$155,4,FALSE))))</f>
        <v>4</v>
      </c>
      <c r="AG7" s="29">
        <f t="shared" si="18"/>
        <v>3</v>
      </c>
      <c r="AH7" s="40">
        <f>VLOOKUP(AG7,[1]Punktezuordnung!$A$2:$B$52,2,FALSE())</f>
        <v>48</v>
      </c>
      <c r="AI7" s="38">
        <f t="array" ref="AI7">IF(ISBLANK(LAT_Dreh!$A$2),0,IF(ISBLANK(A7),0,IF((OR(EXACT(A7,LAT_Dreh!$C$2:$C$156))),VLOOKUP(A7,LAT_Dreh!$C$2:$I$156,4,FALSE))))</f>
        <v>18</v>
      </c>
      <c r="AJ7" s="29">
        <f t="shared" si="19"/>
        <v>2</v>
      </c>
      <c r="AK7" s="40">
        <f>VLOOKUP(AJ7,[1]Punktezuordnung!$A$2:$B$52,2,FALSE())</f>
        <v>49</v>
      </c>
      <c r="AL7" s="27">
        <f t="array" ref="AL7">IF(ISBLANK(NIA_Cross!$A$2),100,IF(ISBLANK(A7),100,IF((OR(EXACT(A7,NIA_Cross!$C$2:$C$154))),VLOOKUP(A7,NIA_Cross!$C$2:$I$154,4,FALSE))))</f>
        <v>166.3</v>
      </c>
      <c r="AM7" s="29">
        <f t="shared" si="20"/>
        <v>8</v>
      </c>
      <c r="AN7" s="30">
        <f>VLOOKUP(AM7,[1]Punktezuordnung!$A$2:$B$52,2,FALSE())</f>
        <v>43</v>
      </c>
      <c r="AO7" s="52">
        <f t="array" ref="AO7">IF(ISBLANK(NIA_Weit!$A$2),0,IF(ISBLANK(A7),0,IF((OR(EXACT(A7,NIA_Weit!$C$2:$C$153))),VLOOKUP(A7,NIA_Weit!$C$2:$I$153,4,FALSE))))</f>
        <v>26</v>
      </c>
      <c r="AP7" s="29">
        <f t="shared" si="21"/>
        <v>5</v>
      </c>
      <c r="AQ7" s="40">
        <f>VLOOKUP(AP7,[1]Punktezuordnung!$A$2:$B$52,2,FALSE())</f>
        <v>46</v>
      </c>
      <c r="AR7" s="26">
        <f t="array" ref="AR7">IF(ISBLANK(STO_Weit!$A$2),0,IF(ISBLANK(A7),0,IF((OR(EXACT(A7,STO_Weit!$C$2:$C$133))),VLOOKUP(A7,STO_Weit!$C$2:$I$133,4,FALSE))))</f>
        <v>1</v>
      </c>
      <c r="AS7" s="29">
        <f t="shared" si="22"/>
        <v>12</v>
      </c>
      <c r="AT7" s="30">
        <f>VLOOKUP(AS7,[1]Punktezuordnung!$A$2:$B$52,2,FALSE())</f>
        <v>39</v>
      </c>
      <c r="AU7" s="28">
        <f t="array" ref="AU7">IF(ISBLANK(STO_Schlagwurf!$A$2),0,IF(ISBLANK(A7),0,IF((OR(EXACT(A7,STO_Schlagwurf!$C$2:$C$133))),VLOOKUP(A7,STO_Schlagwurf!$C$2:$I$133,4,FALSE))))</f>
        <v>26</v>
      </c>
      <c r="AV7" s="29">
        <f t="shared" si="23"/>
        <v>6</v>
      </c>
      <c r="AW7" s="30">
        <f>VLOOKUP(AV7,[1]Punktezuordnung!$A$2:$B$52,2,FALSE())</f>
        <v>45</v>
      </c>
      <c r="AX7" s="26">
        <f t="array" ref="AX7">IF(ISBLANK(ANG_Hindernissprint!$A$2),100,IF(ISBLANK(A7),100,IF((OR(EXACT(A7,ANG_Hindernissprint!$C$2:$C$143))),VLOOKUP(A7,ANG_Hindernissprint!$C$2:$I$143,4,FALSE))))</f>
        <v>17.079999999999998</v>
      </c>
      <c r="AY7" s="33">
        <f t="shared" si="24"/>
        <v>6</v>
      </c>
      <c r="AZ7" s="30">
        <f>VLOOKUP(AY7,[1]Punktezuordnung!$A$2:$B$52,2,FALSE())</f>
        <v>45</v>
      </c>
      <c r="BA7" s="54">
        <f t="array" ref="BA7">IF(ISBLANK(ANG_Hoch!$A$2),0,IF(ISBLANK(A7),0,IF((OR(EXACT(A7,ANG_Hoch!$C$2:$C$143))),VLOOKUP(A7,ANG_Hoch!$C$2:$I$143,4,FALSE))))</f>
        <v>0.55000000000000004</v>
      </c>
      <c r="BB7" s="29">
        <f t="shared" si="25"/>
        <v>2</v>
      </c>
      <c r="BC7" s="39">
        <f>VLOOKUP(BB7,[1]Punktezuordnung!$A$2:$B$52,2,FALSE())</f>
        <v>49</v>
      </c>
    </row>
    <row r="8" spans="1:55" ht="12" customHeight="1" x14ac:dyDescent="0.3">
      <c r="A8" s="24" t="s">
        <v>163</v>
      </c>
      <c r="B8" s="24" t="s">
        <v>24</v>
      </c>
      <c r="C8" s="24">
        <v>2020</v>
      </c>
      <c r="D8" s="24" t="s">
        <v>25</v>
      </c>
      <c r="E8" s="29">
        <f t="shared" si="0"/>
        <v>5</v>
      </c>
      <c r="F8" s="40">
        <f>SUM(LARGE(H8:S8,{1;2;3;4;5;6;7;8;9}))</f>
        <v>402</v>
      </c>
      <c r="G8" s="34">
        <f t="shared" si="1"/>
        <v>10</v>
      </c>
      <c r="H8" s="35">
        <f t="shared" si="2"/>
        <v>45</v>
      </c>
      <c r="I8" s="30">
        <f t="shared" si="3"/>
        <v>47</v>
      </c>
      <c r="J8" s="35">
        <f t="shared" si="4"/>
        <v>46</v>
      </c>
      <c r="K8" s="30">
        <f t="shared" si="5"/>
        <v>48</v>
      </c>
      <c r="L8" s="31">
        <f t="shared" si="6"/>
        <v>0</v>
      </c>
      <c r="M8" s="32">
        <f t="shared" si="7"/>
        <v>0</v>
      </c>
      <c r="N8" s="36">
        <f t="shared" si="8"/>
        <v>42</v>
      </c>
      <c r="O8" s="51">
        <f t="shared" si="9"/>
        <v>42</v>
      </c>
      <c r="P8" s="35">
        <f t="shared" si="10"/>
        <v>44</v>
      </c>
      <c r="Q8" s="30">
        <f t="shared" si="11"/>
        <v>44</v>
      </c>
      <c r="R8" s="35">
        <f t="shared" si="12"/>
        <v>44</v>
      </c>
      <c r="S8" s="30">
        <f t="shared" si="13"/>
        <v>41</v>
      </c>
      <c r="T8" s="25">
        <f t="array" ref="T8">IF(ISBLANK(ALS_Sprint!$A$2),100,IF(ISBLANK(A8),100,IF((OR(EXACT(A8,ALS_Sprint!$C$2:$C$148))),VLOOKUP(A8,ALS_Sprint!$C$2:$I$148,4,FALSE))))</f>
        <v>19.309999999999999</v>
      </c>
      <c r="U8" s="29">
        <f t="shared" si="14"/>
        <v>6</v>
      </c>
      <c r="V8" s="40">
        <f>VLOOKUP(U8,[1]Punktezuordnung!$A$2:$B$52,2,FALSE())</f>
        <v>45</v>
      </c>
      <c r="W8" s="55">
        <f t="array" ref="W8">IF(ISBLANK(ALS_Wurf!$A$2),0,IF(ISBLANK(A8),0,IF((OR(EXACT(A8,ALS_Wurf!$C$2:$C$148))),VLOOKUP(A8,ALS_Wurf!$C$2:$I$148,4,FALSE))))</f>
        <v>22</v>
      </c>
      <c r="X8" s="29">
        <f t="shared" si="15"/>
        <v>4</v>
      </c>
      <c r="Y8" s="40">
        <f>VLOOKUP(X8,[1]Punktezuordnung!$A$2:$B$52,2,FALSE())</f>
        <v>47</v>
      </c>
      <c r="Z8" s="28">
        <f t="array" ref="Z8">IF(ISBLANK(FRI_Sprint!$A$2),100,IF(ISBLANK(A8),100,IF((OR(EXACT(A8,FRI_Sprint!$C$2:$C$149))),VLOOKUP(A8,FRI_Sprint!$C$2:$I$149,4,FALSE))))</f>
        <v>16.5</v>
      </c>
      <c r="AA8" s="29">
        <f t="shared" si="16"/>
        <v>5</v>
      </c>
      <c r="AB8" s="40">
        <f>VLOOKUP(AA8,[1]Punktezuordnung!$A$2:$B$52,2,FALSE())</f>
        <v>46</v>
      </c>
      <c r="AC8" s="37">
        <f t="array" ref="AC8">IF(ISBLANK(FRI_Stoß!$A$2),0,IF(ISBLANK(A8),0,IF((OR(EXACT(A8,FRI_Stoß!$C$2:$C$147))),VLOOKUP(A8,FRI_Stoß!$C$2:$I$147,4,FALSE))))</f>
        <v>1.25</v>
      </c>
      <c r="AD8" s="29">
        <f t="shared" si="17"/>
        <v>3</v>
      </c>
      <c r="AE8" s="40">
        <f>VLOOKUP(AD8,[1]Punktezuordnung!$A$2:$B$52,2,FALSE())</f>
        <v>48</v>
      </c>
      <c r="AF8" s="59" t="b">
        <f t="array" ref="AF8">IF(ISBLANK(LAT_Zielweit!$A$2),0,IF(ISBLANK(A8),0,IF((OR(EXACT(A8,LAT_Zielweit!$C$2:$C$155))),VLOOKUP(A8,LAT_Zielweit!$C$2:$I$155,4,FALSE))))</f>
        <v>0</v>
      </c>
      <c r="AG8" s="29">
        <f t="shared" si="18"/>
        <v>51</v>
      </c>
      <c r="AH8" s="40">
        <f>VLOOKUP(AG8,[1]Punktezuordnung!$A$2:$B$52,2,FALSE())</f>
        <v>0</v>
      </c>
      <c r="AI8" s="38" t="b">
        <f t="array" ref="AI8">IF(ISBLANK(LAT_Dreh!$A$2),0,IF(ISBLANK(A8),0,IF((OR(EXACT(A8,LAT_Dreh!$C$2:$C$156))),VLOOKUP(A8,LAT_Dreh!$C$2:$I$156,4,FALSE))))</f>
        <v>0</v>
      </c>
      <c r="AJ8" s="29">
        <f t="shared" si="19"/>
        <v>51</v>
      </c>
      <c r="AK8" s="40">
        <f>VLOOKUP(AJ8,[1]Punktezuordnung!$A$2:$B$52,2,FALSE())</f>
        <v>0</v>
      </c>
      <c r="AL8" s="27">
        <f t="array" ref="AL8">IF(ISBLANK(NIA_Cross!$A$2),100,IF(ISBLANK(A8),100,IF((OR(EXACT(A8,NIA_Cross!$C$2:$C$154))),VLOOKUP(A8,NIA_Cross!$C$2:$I$154,4,FALSE))))</f>
        <v>169.2</v>
      </c>
      <c r="AM8" s="29">
        <f t="shared" si="20"/>
        <v>9</v>
      </c>
      <c r="AN8" s="30">
        <f>VLOOKUP(AM8,[1]Punktezuordnung!$A$2:$B$52,2,FALSE())</f>
        <v>42</v>
      </c>
      <c r="AO8" s="52">
        <f t="array" ref="AO8">IF(ISBLANK(NIA_Weit!$A$2),0,IF(ISBLANK(A8),0,IF((OR(EXACT(A8,NIA_Weit!$C$2:$C$153))),VLOOKUP(A8,NIA_Weit!$C$2:$I$153,4,FALSE))))</f>
        <v>21</v>
      </c>
      <c r="AP8" s="29">
        <f t="shared" si="21"/>
        <v>9</v>
      </c>
      <c r="AQ8" s="40">
        <f>VLOOKUP(AP8,[1]Punktezuordnung!$A$2:$B$52,2,FALSE())</f>
        <v>42</v>
      </c>
      <c r="AR8" s="26">
        <f t="array" ref="AR8">IF(ISBLANK(STO_Weit!$A$2),0,IF(ISBLANK(A8),0,IF((OR(EXACT(A8,STO_Weit!$C$2:$C$133))),VLOOKUP(A8,STO_Weit!$C$2:$I$133,4,FALSE))))</f>
        <v>1.25</v>
      </c>
      <c r="AS8" s="29">
        <f t="shared" si="22"/>
        <v>7</v>
      </c>
      <c r="AT8" s="30">
        <f>VLOOKUP(AS8,[1]Punktezuordnung!$A$2:$B$52,2,FALSE())</f>
        <v>44</v>
      </c>
      <c r="AU8" s="28">
        <f t="array" ref="AU8">IF(ISBLANK(STO_Schlagwurf!$A$2),0,IF(ISBLANK(A8),0,IF((OR(EXACT(A8,STO_Schlagwurf!$C$2:$C$133))),VLOOKUP(A8,STO_Schlagwurf!$C$2:$I$133,4,FALSE))))</f>
        <v>24</v>
      </c>
      <c r="AV8" s="29">
        <f t="shared" si="23"/>
        <v>7</v>
      </c>
      <c r="AW8" s="30">
        <f>VLOOKUP(AV8,[1]Punktezuordnung!$A$2:$B$52,2,FALSE())</f>
        <v>44</v>
      </c>
      <c r="AX8" s="26">
        <f t="array" ref="AX8">IF(ISBLANK(ANG_Hindernissprint!$A$2),100,IF(ISBLANK(A8),100,IF((OR(EXACT(A8,ANG_Hindernissprint!$C$2:$C$143))),VLOOKUP(A8,ANG_Hindernissprint!$C$2:$I$143,4,FALSE))))</f>
        <v>17.39</v>
      </c>
      <c r="AY8" s="33">
        <f t="shared" si="24"/>
        <v>7</v>
      </c>
      <c r="AZ8" s="30">
        <f>VLOOKUP(AY8,[1]Punktezuordnung!$A$2:$B$52,2,FALSE())</f>
        <v>44</v>
      </c>
      <c r="BA8" s="54">
        <f t="array" ref="BA8">IF(ISBLANK(ANG_Hoch!$A$2),0,IF(ISBLANK(A8),0,IF((OR(EXACT(A8,ANG_Hoch!$C$2:$C$143))),VLOOKUP(A8,ANG_Hoch!$C$2:$I$143,4,FALSE))))</f>
        <v>0.1</v>
      </c>
      <c r="BB8" s="29">
        <f t="shared" si="25"/>
        <v>10</v>
      </c>
      <c r="BC8" s="39">
        <f>VLOOKUP(BB8,[1]Punktezuordnung!$A$2:$B$52,2,FALSE())</f>
        <v>41</v>
      </c>
    </row>
    <row r="9" spans="1:55" ht="12" customHeight="1" x14ac:dyDescent="0.3">
      <c r="A9" s="24" t="s">
        <v>161</v>
      </c>
      <c r="B9" s="24" t="s">
        <v>24</v>
      </c>
      <c r="C9" s="24">
        <v>2019</v>
      </c>
      <c r="D9" s="24" t="s">
        <v>25</v>
      </c>
      <c r="E9" s="29">
        <f t="shared" si="0"/>
        <v>6</v>
      </c>
      <c r="F9" s="40">
        <f>SUM(LARGE(H9:S9,{1;2;3;4;5;6;7;8;9}))</f>
        <v>395</v>
      </c>
      <c r="G9" s="34">
        <f t="shared" si="1"/>
        <v>10</v>
      </c>
      <c r="H9" s="35">
        <f t="shared" si="2"/>
        <v>41</v>
      </c>
      <c r="I9" s="30">
        <f t="shared" si="3"/>
        <v>42</v>
      </c>
      <c r="J9" s="35">
        <f t="shared" si="4"/>
        <v>45</v>
      </c>
      <c r="K9" s="30">
        <f t="shared" si="5"/>
        <v>45</v>
      </c>
      <c r="L9" s="31">
        <f t="shared" si="6"/>
        <v>46</v>
      </c>
      <c r="M9" s="32">
        <f t="shared" si="7"/>
        <v>46</v>
      </c>
      <c r="N9" s="36">
        <f t="shared" si="8"/>
        <v>40</v>
      </c>
      <c r="O9" s="51">
        <f t="shared" si="9"/>
        <v>44</v>
      </c>
      <c r="P9" s="35">
        <f t="shared" si="10"/>
        <v>44</v>
      </c>
      <c r="Q9" s="30">
        <f t="shared" si="11"/>
        <v>42</v>
      </c>
      <c r="R9" s="35">
        <f t="shared" si="12"/>
        <v>0</v>
      </c>
      <c r="S9" s="30">
        <f t="shared" si="13"/>
        <v>0</v>
      </c>
      <c r="T9" s="25">
        <f t="array" ref="T9">IF(ISBLANK(ALS_Sprint!$A$2),100,IF(ISBLANK(A9),100,IF((OR(EXACT(A9,ALS_Sprint!$C$2:$C$148))),VLOOKUP(A9,ALS_Sprint!$C$2:$I$148,4,FALSE))))</f>
        <v>23.74</v>
      </c>
      <c r="U9" s="29">
        <f t="shared" si="14"/>
        <v>10</v>
      </c>
      <c r="V9" s="40">
        <f>VLOOKUP(U9,[1]Punktezuordnung!$A$2:$B$52,2,FALSE())</f>
        <v>41</v>
      </c>
      <c r="W9" s="55">
        <f t="array" ref="W9">IF(ISBLANK(ALS_Wurf!$A$2),0,IF(ISBLANK(A9),0,IF((OR(EXACT(A9,ALS_Wurf!$C$2:$C$148))),VLOOKUP(A9,ALS_Wurf!$C$2:$I$148,4,FALSE))))</f>
        <v>15</v>
      </c>
      <c r="X9" s="29">
        <f t="shared" si="15"/>
        <v>9</v>
      </c>
      <c r="Y9" s="40">
        <f>VLOOKUP(X9,[1]Punktezuordnung!$A$2:$B$52,2,FALSE())</f>
        <v>42</v>
      </c>
      <c r="Z9" s="28">
        <f t="array" ref="Z9">IF(ISBLANK(FRI_Sprint!$A$2),100,IF(ISBLANK(A9),100,IF((OR(EXACT(A9,FRI_Sprint!$C$2:$C$149))),VLOOKUP(A9,FRI_Sprint!$C$2:$I$149,4,FALSE))))</f>
        <v>17.100000000000001</v>
      </c>
      <c r="AA9" s="29">
        <f t="shared" si="16"/>
        <v>6</v>
      </c>
      <c r="AB9" s="40">
        <f>VLOOKUP(AA9,[1]Punktezuordnung!$A$2:$B$52,2,FALSE())</f>
        <v>45</v>
      </c>
      <c r="AC9" s="37">
        <f t="array" ref="AC9">IF(ISBLANK(FRI_Stoß!$A$2),0,IF(ISBLANK(A9),0,IF((OR(EXACT(A9,FRI_Stoß!$C$2:$C$147))),VLOOKUP(A9,FRI_Stoß!$C$2:$I$147,4,FALSE))))</f>
        <v>1</v>
      </c>
      <c r="AD9" s="29">
        <f t="shared" si="17"/>
        <v>6</v>
      </c>
      <c r="AE9" s="40">
        <f>VLOOKUP(AD9,[1]Punktezuordnung!$A$2:$B$52,2,FALSE())</f>
        <v>45</v>
      </c>
      <c r="AF9" s="59">
        <f t="array" ref="AF9">IF(ISBLANK(LAT_Zielweit!$A$2),0,IF(ISBLANK(A9),0,IF((OR(EXACT(A9,LAT_Zielweit!$C$2:$C$155))),VLOOKUP(A9,LAT_Zielweit!$C$2:$I$155,4,FALSE))))</f>
        <v>2</v>
      </c>
      <c r="AG9" s="29">
        <f t="shared" si="18"/>
        <v>5</v>
      </c>
      <c r="AH9" s="40">
        <f>VLOOKUP(AG9,[1]Punktezuordnung!$A$2:$B$52,2,FALSE())</f>
        <v>46</v>
      </c>
      <c r="AI9" s="38">
        <f t="array" ref="AI9">IF(ISBLANK(LAT_Dreh!$A$2),0,IF(ISBLANK(A9),0,IF((OR(EXACT(A9,LAT_Dreh!$C$2:$C$156))),VLOOKUP(A9,LAT_Dreh!$C$2:$I$156,4,FALSE))))</f>
        <v>13</v>
      </c>
      <c r="AJ9" s="29">
        <f t="shared" si="19"/>
        <v>5</v>
      </c>
      <c r="AK9" s="40">
        <f>VLOOKUP(AJ9,[1]Punktezuordnung!$A$2:$B$52,2,FALSE())</f>
        <v>46</v>
      </c>
      <c r="AL9" s="27">
        <f t="array" ref="AL9">IF(ISBLANK(NIA_Cross!$A$2),100,IF(ISBLANK(A9),100,IF((OR(EXACT(A9,NIA_Cross!$C$2:$C$154))),VLOOKUP(A9,NIA_Cross!$C$2:$I$154,4,FALSE))))</f>
        <v>181.8</v>
      </c>
      <c r="AM9" s="29">
        <f t="shared" si="20"/>
        <v>11</v>
      </c>
      <c r="AN9" s="30">
        <f>VLOOKUP(AM9,[1]Punktezuordnung!$A$2:$B$52,2,FALSE())</f>
        <v>40</v>
      </c>
      <c r="AO9" s="52">
        <f t="array" ref="AO9">IF(ISBLANK(NIA_Weit!$A$2),0,IF(ISBLANK(A9),0,IF((OR(EXACT(A9,NIA_Weit!$C$2:$C$153))),VLOOKUP(A9,NIA_Weit!$C$2:$I$153,4,FALSE))))</f>
        <v>23</v>
      </c>
      <c r="AP9" s="29">
        <f t="shared" si="21"/>
        <v>7</v>
      </c>
      <c r="AQ9" s="40">
        <f>VLOOKUP(AP9,[1]Punktezuordnung!$A$2:$B$52,2,FALSE())</f>
        <v>44</v>
      </c>
      <c r="AR9" s="26">
        <f t="array" ref="AR9">IF(ISBLANK(STO_Weit!$A$2),0,IF(ISBLANK(A9),0,IF((OR(EXACT(A9,STO_Weit!$C$2:$C$133))),VLOOKUP(A9,STO_Weit!$C$2:$I$133,4,FALSE))))</f>
        <v>1.25</v>
      </c>
      <c r="AS9" s="29">
        <f t="shared" si="22"/>
        <v>7</v>
      </c>
      <c r="AT9" s="30">
        <f>VLOOKUP(AS9,[1]Punktezuordnung!$A$2:$B$52,2,FALSE())</f>
        <v>44</v>
      </c>
      <c r="AU9" s="28">
        <f t="array" ref="AU9">IF(ISBLANK(STO_Schlagwurf!$A$2),0,IF(ISBLANK(A9),0,IF((OR(EXACT(A9,STO_Schlagwurf!$C$2:$C$133))),VLOOKUP(A9,STO_Schlagwurf!$C$2:$I$133,4,FALSE))))</f>
        <v>23</v>
      </c>
      <c r="AV9" s="29">
        <f t="shared" si="23"/>
        <v>9</v>
      </c>
      <c r="AW9" s="30">
        <f>VLOOKUP(AV9,[1]Punktezuordnung!$A$2:$B$52,2,FALSE())</f>
        <v>42</v>
      </c>
      <c r="AX9" s="26" t="b">
        <f t="array" ref="AX9">IF(ISBLANK(ANG_Hindernissprint!$A$2),100,IF(ISBLANK(A9),100,IF((OR(EXACT(A9,ANG_Hindernissprint!$C$2:$C$143))),VLOOKUP(A9,ANG_Hindernissprint!$C$2:$I$143,4,FALSE))))</f>
        <v>0</v>
      </c>
      <c r="AY9" s="33">
        <f t="shared" si="24"/>
        <v>51</v>
      </c>
      <c r="AZ9" s="30">
        <f>VLOOKUP(AY9,[1]Punktezuordnung!$A$2:$B$52,2,FALSE())</f>
        <v>0</v>
      </c>
      <c r="BA9" s="54" t="b">
        <f t="array" ref="BA9">IF(ISBLANK(ANG_Hoch!$A$2),0,IF(ISBLANK(A9),0,IF((OR(EXACT(A9,ANG_Hoch!$C$2:$C$143))),VLOOKUP(A9,ANG_Hoch!$C$2:$I$143,4,FALSE))))</f>
        <v>0</v>
      </c>
      <c r="BB9" s="29">
        <f t="shared" si="25"/>
        <v>51</v>
      </c>
      <c r="BC9" s="39">
        <f>VLOOKUP(BB9,[1]Punktezuordnung!$A$2:$B$52,2,FALSE())</f>
        <v>0</v>
      </c>
    </row>
    <row r="10" spans="1:55" ht="12" customHeight="1" x14ac:dyDescent="0.3">
      <c r="A10" s="24" t="s">
        <v>214</v>
      </c>
      <c r="B10" s="24" t="s">
        <v>24</v>
      </c>
      <c r="C10" s="24">
        <v>2019</v>
      </c>
      <c r="D10" s="24" t="s">
        <v>25</v>
      </c>
      <c r="E10" s="29">
        <f t="shared" si="0"/>
        <v>7</v>
      </c>
      <c r="F10" s="40">
        <f>SUM(LARGE(H10:S10,{1;2;3;4;5;6;7;8;9}))</f>
        <v>387</v>
      </c>
      <c r="G10" s="34">
        <f t="shared" si="1"/>
        <v>10</v>
      </c>
      <c r="H10" s="35">
        <f t="shared" si="2"/>
        <v>0</v>
      </c>
      <c r="I10" s="30">
        <f t="shared" si="3"/>
        <v>0</v>
      </c>
      <c r="J10" s="35">
        <f t="shared" si="4"/>
        <v>44</v>
      </c>
      <c r="K10" s="30">
        <f t="shared" si="5"/>
        <v>43</v>
      </c>
      <c r="L10" s="31">
        <f t="shared" si="6"/>
        <v>46</v>
      </c>
      <c r="M10" s="32">
        <f t="shared" si="7"/>
        <v>45</v>
      </c>
      <c r="N10" s="36">
        <f t="shared" si="8"/>
        <v>39</v>
      </c>
      <c r="O10" s="51">
        <f t="shared" si="9"/>
        <v>40</v>
      </c>
      <c r="P10" s="35">
        <f t="shared" si="10"/>
        <v>44</v>
      </c>
      <c r="Q10" s="30">
        <f t="shared" si="11"/>
        <v>37</v>
      </c>
      <c r="R10" s="35">
        <f t="shared" si="12"/>
        <v>41</v>
      </c>
      <c r="S10" s="30">
        <f t="shared" si="13"/>
        <v>45</v>
      </c>
      <c r="T10" s="25" t="b">
        <f t="array" ref="T10">IF(ISBLANK(ALS_Sprint!$A$2),100,IF(ISBLANK(A10),100,IF((OR(EXACT(A10,ALS_Sprint!$C$2:$C$148))),VLOOKUP(A10,ALS_Sprint!$C$2:$I$148,4,FALSE))))</f>
        <v>0</v>
      </c>
      <c r="U10" s="29">
        <f t="shared" si="14"/>
        <v>51</v>
      </c>
      <c r="V10" s="40">
        <f>VLOOKUP(U10,[1]Punktezuordnung!$A$2:$B$52,2,FALSE())</f>
        <v>0</v>
      </c>
      <c r="W10" s="55" t="b">
        <f t="array" ref="W10">IF(ISBLANK(ALS_Wurf!$A$2),0,IF(ISBLANK(A10),0,IF((OR(EXACT(A10,ALS_Wurf!$C$2:$C$148))),VLOOKUP(A10,ALS_Wurf!$C$2:$I$148,4,FALSE))))</f>
        <v>0</v>
      </c>
      <c r="X10" s="29">
        <f t="shared" si="15"/>
        <v>51</v>
      </c>
      <c r="Y10" s="40">
        <f>VLOOKUP(X10,[1]Punktezuordnung!$A$2:$B$52,2,FALSE())</f>
        <v>0</v>
      </c>
      <c r="Z10" s="28">
        <f t="array" ref="Z10">IF(ISBLANK(FRI_Sprint!$A$2),100,IF(ISBLANK(A10),100,IF((OR(EXACT(A10,FRI_Sprint!$C$2:$C$149))),VLOOKUP(A10,FRI_Sprint!$C$2:$I$149,4,FALSE))))</f>
        <v>17.7</v>
      </c>
      <c r="AA10" s="29">
        <f t="shared" si="16"/>
        <v>7</v>
      </c>
      <c r="AB10" s="40">
        <f>VLOOKUP(AA10,[1]Punktezuordnung!$A$2:$B$52,2,FALSE())</f>
        <v>44</v>
      </c>
      <c r="AC10" s="37">
        <f t="array" ref="AC10">IF(ISBLANK(FRI_Stoß!$A$2),0,IF(ISBLANK(A10),0,IF((OR(EXACT(A10,FRI_Stoß!$C$2:$C$147))),VLOOKUP(A10,FRI_Stoß!$C$2:$I$147,4,FALSE))))</f>
        <v>0.5</v>
      </c>
      <c r="AD10" s="29">
        <f t="shared" si="17"/>
        <v>8</v>
      </c>
      <c r="AE10" s="40">
        <f>VLOOKUP(AD10,[1]Punktezuordnung!$A$2:$B$52,2,FALSE())</f>
        <v>43</v>
      </c>
      <c r="AF10" s="59">
        <f t="array" ref="AF10">IF(ISBLANK(LAT_Zielweit!$A$2),0,IF(ISBLANK(A10),0,IF((OR(EXACT(A10,LAT_Zielweit!$C$2:$C$155))),VLOOKUP(A10,LAT_Zielweit!$C$2:$I$155,4,FALSE))))</f>
        <v>2</v>
      </c>
      <c r="AG10" s="29">
        <f t="shared" si="18"/>
        <v>5</v>
      </c>
      <c r="AH10" s="40">
        <f>VLOOKUP(AG10,[1]Punktezuordnung!$A$2:$B$52,2,FALSE())</f>
        <v>46</v>
      </c>
      <c r="AI10" s="38">
        <f t="array" ref="AI10">IF(ISBLANK(LAT_Dreh!$A$2),0,IF(ISBLANK(A10),0,IF((OR(EXACT(A10,LAT_Dreh!$C$2:$C$156))),VLOOKUP(A10,LAT_Dreh!$C$2:$I$156,4,FALSE))))</f>
        <v>12</v>
      </c>
      <c r="AJ10" s="29">
        <f t="shared" si="19"/>
        <v>6</v>
      </c>
      <c r="AK10" s="40">
        <f>VLOOKUP(AJ10,[1]Punktezuordnung!$A$2:$B$52,2,FALSE())</f>
        <v>45</v>
      </c>
      <c r="AL10" s="27">
        <f t="array" ref="AL10">IF(ISBLANK(NIA_Cross!$A$2),100,IF(ISBLANK(A10),100,IF((OR(EXACT(A10,NIA_Cross!$C$2:$C$154))),VLOOKUP(A10,NIA_Cross!$C$2:$I$154,4,FALSE))))</f>
        <v>196.5</v>
      </c>
      <c r="AM10" s="29">
        <f t="shared" si="20"/>
        <v>12</v>
      </c>
      <c r="AN10" s="30">
        <f>VLOOKUP(AM10,[1]Punktezuordnung!$A$2:$B$52,2,FALSE())</f>
        <v>39</v>
      </c>
      <c r="AO10" s="52">
        <f t="array" ref="AO10">IF(ISBLANK(NIA_Weit!$A$2),0,IF(ISBLANK(A10),0,IF((OR(EXACT(A10,NIA_Weit!$C$2:$C$153))),VLOOKUP(A10,NIA_Weit!$C$2:$I$153,4,FALSE))))</f>
        <v>16</v>
      </c>
      <c r="AP10" s="29">
        <f t="shared" si="21"/>
        <v>11</v>
      </c>
      <c r="AQ10" s="40">
        <f>VLOOKUP(AP10,[1]Punktezuordnung!$A$2:$B$52,2,FALSE())</f>
        <v>40</v>
      </c>
      <c r="AR10" s="26">
        <f t="array" ref="AR10">IF(ISBLANK(STO_Weit!$A$2),0,IF(ISBLANK(A10),0,IF((OR(EXACT(A10,STO_Weit!$C$2:$C$133))),VLOOKUP(A10,STO_Weit!$C$2:$I$133,4,FALSE))))</f>
        <v>1.25</v>
      </c>
      <c r="AS10" s="29">
        <f t="shared" si="22"/>
        <v>7</v>
      </c>
      <c r="AT10" s="30">
        <f>VLOOKUP(AS10,[1]Punktezuordnung!$A$2:$B$52,2,FALSE())</f>
        <v>44</v>
      </c>
      <c r="AU10" s="28">
        <f t="array" ref="AU10">IF(ISBLANK(STO_Schlagwurf!$A$2),0,IF(ISBLANK(A10),0,IF((OR(EXACT(A10,STO_Schlagwurf!$C$2:$C$133))),VLOOKUP(A10,STO_Schlagwurf!$C$2:$I$133,4,FALSE))))</f>
        <v>19</v>
      </c>
      <c r="AV10" s="29">
        <f t="shared" si="23"/>
        <v>14</v>
      </c>
      <c r="AW10" s="30">
        <f>VLOOKUP(AV10,[1]Punktezuordnung!$A$2:$B$52,2,FALSE())</f>
        <v>37</v>
      </c>
      <c r="AX10" s="26">
        <f t="array" ref="AX10">IF(ISBLANK(ANG_Hindernissprint!$A$2),100,IF(ISBLANK(A10),100,IF((OR(EXACT(A10,ANG_Hindernissprint!$C$2:$C$143))),VLOOKUP(A10,ANG_Hindernissprint!$C$2:$I$143,4,FALSE))))</f>
        <v>19.46</v>
      </c>
      <c r="AY10" s="33">
        <f t="shared" si="24"/>
        <v>10</v>
      </c>
      <c r="AZ10" s="30">
        <f>VLOOKUP(AY10,[1]Punktezuordnung!$A$2:$B$52,2,FALSE())</f>
        <v>41</v>
      </c>
      <c r="BA10" s="54">
        <f t="array" ref="BA10">IF(ISBLANK(ANG_Hoch!$A$2),0,IF(ISBLANK(A10),0,IF((OR(EXACT(A10,ANG_Hoch!$C$2:$C$143))),VLOOKUP(A10,ANG_Hoch!$C$2:$I$143,4,FALSE))))</f>
        <v>0.45</v>
      </c>
      <c r="BB10" s="29">
        <f t="shared" si="25"/>
        <v>6</v>
      </c>
      <c r="BC10" s="39">
        <f>VLOOKUP(BB10,[1]Punktezuordnung!$A$2:$B$52,2,FALSE())</f>
        <v>45</v>
      </c>
    </row>
    <row r="11" spans="1:55" ht="12" customHeight="1" x14ac:dyDescent="0.3">
      <c r="A11" s="24" t="s">
        <v>215</v>
      </c>
      <c r="B11" s="24" t="s">
        <v>24</v>
      </c>
      <c r="C11" s="24">
        <v>2020</v>
      </c>
      <c r="D11" s="24" t="s">
        <v>25</v>
      </c>
      <c r="E11" s="29">
        <f t="shared" si="0"/>
        <v>8</v>
      </c>
      <c r="F11" s="40">
        <f>SUM(LARGE(H11:S11,{1;2;3;4;5;6;7;8;9}))</f>
        <v>262</v>
      </c>
      <c r="G11" s="34">
        <f t="shared" si="1"/>
        <v>6</v>
      </c>
      <c r="H11" s="35">
        <f t="shared" si="2"/>
        <v>0</v>
      </c>
      <c r="I11" s="30">
        <f t="shared" si="3"/>
        <v>0</v>
      </c>
      <c r="J11" s="35">
        <f t="shared" si="4"/>
        <v>42</v>
      </c>
      <c r="K11" s="30">
        <f t="shared" si="5"/>
        <v>43</v>
      </c>
      <c r="L11" s="31">
        <f t="shared" si="6"/>
        <v>44</v>
      </c>
      <c r="M11" s="32">
        <f t="shared" si="7"/>
        <v>45</v>
      </c>
      <c r="N11" s="36">
        <f t="shared" si="8"/>
        <v>0</v>
      </c>
      <c r="O11" s="51">
        <f t="shared" si="9"/>
        <v>0</v>
      </c>
      <c r="P11" s="35">
        <f t="shared" si="10"/>
        <v>0</v>
      </c>
      <c r="Q11" s="30">
        <f t="shared" si="11"/>
        <v>0</v>
      </c>
      <c r="R11" s="35">
        <f t="shared" si="12"/>
        <v>43</v>
      </c>
      <c r="S11" s="30">
        <f t="shared" si="13"/>
        <v>45</v>
      </c>
      <c r="T11" s="25" t="b">
        <f t="array" ref="T11">IF(ISBLANK(ALS_Sprint!$A$2),100,IF(ISBLANK(A11),100,IF((OR(EXACT(A11,ALS_Sprint!$C$2:$C$148))),VLOOKUP(A11,ALS_Sprint!$C$2:$I$148,4,FALSE))))</f>
        <v>0</v>
      </c>
      <c r="U11" s="29">
        <f t="shared" si="14"/>
        <v>51</v>
      </c>
      <c r="V11" s="40">
        <f>VLOOKUP(U11,[1]Punktezuordnung!$A$2:$B$52,2,FALSE())</f>
        <v>0</v>
      </c>
      <c r="W11" s="55" t="b">
        <f t="array" ref="W11">IF(ISBLANK(ALS_Wurf!$A$2),0,IF(ISBLANK(A11),0,IF((OR(EXACT(A11,ALS_Wurf!$C$2:$C$148))),VLOOKUP(A11,ALS_Wurf!$C$2:$I$148,4,FALSE))))</f>
        <v>0</v>
      </c>
      <c r="X11" s="29">
        <f t="shared" si="15"/>
        <v>51</v>
      </c>
      <c r="Y11" s="40">
        <f>VLOOKUP(X11,[1]Punktezuordnung!$A$2:$B$52,2,FALSE())</f>
        <v>0</v>
      </c>
      <c r="Z11" s="28">
        <f t="array" ref="Z11">IF(ISBLANK(FRI_Sprint!$A$2),100,IF(ISBLANK(A11),100,IF((OR(EXACT(A11,FRI_Sprint!$C$2:$C$149))),VLOOKUP(A11,FRI_Sprint!$C$2:$I$149,4,FALSE))))</f>
        <v>18.2</v>
      </c>
      <c r="AA11" s="29">
        <f t="shared" si="16"/>
        <v>9</v>
      </c>
      <c r="AB11" s="40">
        <f>VLOOKUP(AA11,[1]Punktezuordnung!$A$2:$B$52,2,FALSE())</f>
        <v>42</v>
      </c>
      <c r="AC11" s="37">
        <f t="array" ref="AC11">IF(ISBLANK(FRI_Stoß!$A$2),0,IF(ISBLANK(A11),0,IF((OR(EXACT(A11,FRI_Stoß!$C$2:$C$147))),VLOOKUP(A11,FRI_Stoß!$C$2:$I$147,4,FALSE))))</f>
        <v>0.5</v>
      </c>
      <c r="AD11" s="29">
        <f t="shared" si="17"/>
        <v>8</v>
      </c>
      <c r="AE11" s="40">
        <f>VLOOKUP(AD11,[1]Punktezuordnung!$A$2:$B$52,2,FALSE())</f>
        <v>43</v>
      </c>
      <c r="AF11" s="59">
        <f t="array" ref="AF11">IF(ISBLANK(LAT_Zielweit!$A$2),0,IF(ISBLANK(A11),0,IF((OR(EXACT(A11,LAT_Zielweit!$C$2:$C$155))),VLOOKUP(A11,LAT_Zielweit!$C$2:$I$155,4,FALSE))))</f>
        <v>0.1</v>
      </c>
      <c r="AG11" s="29">
        <f t="shared" si="18"/>
        <v>7</v>
      </c>
      <c r="AH11" s="40">
        <f>VLOOKUP(AG11,[1]Punktezuordnung!$A$2:$B$52,2,FALSE())</f>
        <v>44</v>
      </c>
      <c r="AI11" s="38">
        <f t="array" ref="AI11">IF(ISBLANK(LAT_Dreh!$A$2),0,IF(ISBLANK(A11),0,IF((OR(EXACT(A11,LAT_Dreh!$C$2:$C$156))),VLOOKUP(A11,LAT_Dreh!$C$2:$I$156,4,FALSE))))</f>
        <v>12</v>
      </c>
      <c r="AJ11" s="29">
        <f t="shared" si="19"/>
        <v>6</v>
      </c>
      <c r="AK11" s="40">
        <f>VLOOKUP(AJ11,[1]Punktezuordnung!$A$2:$B$52,2,FALSE())</f>
        <v>45</v>
      </c>
      <c r="AL11" s="27" t="b">
        <f t="array" ref="AL11">IF(ISBLANK(NIA_Cross!$A$2),100,IF(ISBLANK(A11),100,IF((OR(EXACT(A11,NIA_Cross!$C$2:$C$154))),VLOOKUP(A11,NIA_Cross!$C$2:$I$154,4,FALSE))))</f>
        <v>0</v>
      </c>
      <c r="AM11" s="29">
        <f t="shared" si="20"/>
        <v>51</v>
      </c>
      <c r="AN11" s="30">
        <f>VLOOKUP(AM11,[1]Punktezuordnung!$A$2:$B$52,2,FALSE())</f>
        <v>0</v>
      </c>
      <c r="AO11" s="52" t="b">
        <f t="array" ref="AO11">IF(ISBLANK(NIA_Weit!$A$2),0,IF(ISBLANK(A11),0,IF((OR(EXACT(A11,NIA_Weit!$C$2:$C$153))),VLOOKUP(A11,NIA_Weit!$C$2:$I$153,4,FALSE))))</f>
        <v>0</v>
      </c>
      <c r="AP11" s="29">
        <f t="shared" si="21"/>
        <v>51</v>
      </c>
      <c r="AQ11" s="40">
        <f>VLOOKUP(AP11,[1]Punktezuordnung!$A$2:$B$52,2,FALSE())</f>
        <v>0</v>
      </c>
      <c r="AR11" s="26" t="b">
        <f t="array" ref="AR11">IF(ISBLANK(STO_Weit!$A$2),0,IF(ISBLANK(A11),0,IF((OR(EXACT(A11,STO_Weit!$C$2:$C$133))),VLOOKUP(A11,STO_Weit!$C$2:$I$133,4,FALSE))))</f>
        <v>0</v>
      </c>
      <c r="AS11" s="29">
        <f t="shared" si="22"/>
        <v>51</v>
      </c>
      <c r="AT11" s="30">
        <f>VLOOKUP(AS11,[1]Punktezuordnung!$A$2:$B$52,2,FALSE())</f>
        <v>0</v>
      </c>
      <c r="AU11" s="28" t="b">
        <f t="array" ref="AU11">IF(ISBLANK(STO_Schlagwurf!$A$2),0,IF(ISBLANK(A11),0,IF((OR(EXACT(A11,STO_Schlagwurf!$C$2:$C$133))),VLOOKUP(A11,STO_Schlagwurf!$C$2:$I$133,4,FALSE))))</f>
        <v>0</v>
      </c>
      <c r="AV11" s="29">
        <f t="shared" si="23"/>
        <v>51</v>
      </c>
      <c r="AW11" s="30">
        <f>VLOOKUP(AV11,[1]Punktezuordnung!$A$2:$B$52,2,FALSE())</f>
        <v>0</v>
      </c>
      <c r="AX11" s="26">
        <f t="array" ref="AX11">IF(ISBLANK(ANG_Hindernissprint!$A$2),100,IF(ISBLANK(A11),100,IF((OR(EXACT(A11,ANG_Hindernissprint!$C$2:$C$143))),VLOOKUP(A11,ANG_Hindernissprint!$C$2:$I$143,4,FALSE))))</f>
        <v>17.829999999999998</v>
      </c>
      <c r="AY11" s="33">
        <f t="shared" si="24"/>
        <v>8</v>
      </c>
      <c r="AZ11" s="30">
        <f>VLOOKUP(AY11,[1]Punktezuordnung!$A$2:$B$52,2,FALSE())</f>
        <v>43</v>
      </c>
      <c r="BA11" s="54">
        <f t="array" ref="BA11">IF(ISBLANK(ANG_Hoch!$A$2),0,IF(ISBLANK(A11),0,IF((OR(EXACT(A11,ANG_Hoch!$C$2:$C$143))),VLOOKUP(A11,ANG_Hoch!$C$2:$I$143,4,FALSE))))</f>
        <v>0.45</v>
      </c>
      <c r="BB11" s="29">
        <f t="shared" si="25"/>
        <v>6</v>
      </c>
      <c r="BC11" s="39">
        <f>VLOOKUP(BB11,[1]Punktezuordnung!$A$2:$B$52,2,FALSE())</f>
        <v>45</v>
      </c>
    </row>
    <row r="12" spans="1:55" ht="12" customHeight="1" x14ac:dyDescent="0.3">
      <c r="A12" s="24" t="s">
        <v>240</v>
      </c>
      <c r="B12" s="24" t="s">
        <v>24</v>
      </c>
      <c r="C12" s="24">
        <v>2019</v>
      </c>
      <c r="D12" s="24" t="s">
        <v>36</v>
      </c>
      <c r="E12" s="29">
        <f t="shared" si="0"/>
        <v>9</v>
      </c>
      <c r="F12" s="40">
        <f>SUM(LARGE(H12:S12,{1;2;3;4;5;6;7;8;9}))</f>
        <v>248</v>
      </c>
      <c r="G12" s="34">
        <f t="shared" si="1"/>
        <v>6</v>
      </c>
      <c r="H12" s="35">
        <f t="shared" si="2"/>
        <v>0</v>
      </c>
      <c r="I12" s="30">
        <f t="shared" si="3"/>
        <v>0</v>
      </c>
      <c r="J12" s="35">
        <f t="shared" si="4"/>
        <v>43</v>
      </c>
      <c r="K12" s="30">
        <f t="shared" si="5"/>
        <v>48</v>
      </c>
      <c r="L12" s="31">
        <f t="shared" si="6"/>
        <v>0</v>
      </c>
      <c r="M12" s="32">
        <f t="shared" si="7"/>
        <v>0</v>
      </c>
      <c r="N12" s="36">
        <f t="shared" si="8"/>
        <v>0</v>
      </c>
      <c r="O12" s="51">
        <f t="shared" si="9"/>
        <v>0</v>
      </c>
      <c r="P12" s="35">
        <f t="shared" si="10"/>
        <v>39</v>
      </c>
      <c r="Q12" s="30">
        <f t="shared" si="11"/>
        <v>35</v>
      </c>
      <c r="R12" s="35">
        <f t="shared" si="12"/>
        <v>42</v>
      </c>
      <c r="S12" s="30">
        <f t="shared" si="13"/>
        <v>41</v>
      </c>
      <c r="T12" s="25" t="b">
        <f t="array" ref="T12">IF(ISBLANK(ALS_Sprint!$A$2),100,IF(ISBLANK(A12),100,IF((OR(EXACT(A12,ALS_Sprint!$C$2:$C$148))),VLOOKUP(A12,ALS_Sprint!$C$2:$I$148,4,FALSE))))</f>
        <v>0</v>
      </c>
      <c r="U12" s="29">
        <f t="shared" si="14"/>
        <v>51</v>
      </c>
      <c r="V12" s="40">
        <f>VLOOKUP(U12,[1]Punktezuordnung!$A$2:$B$52,2,FALSE())</f>
        <v>0</v>
      </c>
      <c r="W12" s="55" t="b">
        <f t="array" ref="W12">IF(ISBLANK(ALS_Wurf!$A$2),0,IF(ISBLANK(A12),0,IF((OR(EXACT(A12,ALS_Wurf!$C$2:$C$148))),VLOOKUP(A12,ALS_Wurf!$C$2:$I$148,4,FALSE))))</f>
        <v>0</v>
      </c>
      <c r="X12" s="29">
        <f t="shared" si="15"/>
        <v>51</v>
      </c>
      <c r="Y12" s="40">
        <f>VLOOKUP(X12,[1]Punktezuordnung!$A$2:$B$52,2,FALSE())</f>
        <v>0</v>
      </c>
      <c r="Z12" s="28">
        <f t="array" ref="Z12">IF(ISBLANK(FRI_Sprint!$A$2),100,IF(ISBLANK(A12),100,IF((OR(EXACT(A12,FRI_Sprint!$C$2:$C$149))),VLOOKUP(A12,FRI_Sprint!$C$2:$I$149,4,FALSE))))</f>
        <v>18.100000000000001</v>
      </c>
      <c r="AA12" s="29">
        <f t="shared" si="16"/>
        <v>8</v>
      </c>
      <c r="AB12" s="40">
        <f>VLOOKUP(AA12,[1]Punktezuordnung!$A$2:$B$52,2,FALSE())</f>
        <v>43</v>
      </c>
      <c r="AC12" s="37">
        <f t="array" ref="AC12">IF(ISBLANK(FRI_Stoß!$A$2),0,IF(ISBLANK(A12),0,IF((OR(EXACT(A12,FRI_Stoß!$C$2:$C$147))),VLOOKUP(A12,FRI_Stoß!$C$2:$I$147,4,FALSE))))</f>
        <v>1.25</v>
      </c>
      <c r="AD12" s="29">
        <f t="shared" si="17"/>
        <v>3</v>
      </c>
      <c r="AE12" s="40">
        <f>VLOOKUP(AD12,[1]Punktezuordnung!$A$2:$B$52,2,FALSE())</f>
        <v>48</v>
      </c>
      <c r="AF12" s="59" t="b">
        <f t="array" ref="AF12">IF(ISBLANK(LAT_Zielweit!$A$2),0,IF(ISBLANK(A12),0,IF((OR(EXACT(A12,LAT_Zielweit!$C$2:$C$155))),VLOOKUP(A12,LAT_Zielweit!$C$2:$I$155,4,FALSE))))</f>
        <v>0</v>
      </c>
      <c r="AG12" s="29">
        <f t="shared" si="18"/>
        <v>51</v>
      </c>
      <c r="AH12" s="40">
        <f>VLOOKUP(AG12,[1]Punktezuordnung!$A$2:$B$52,2,FALSE())</f>
        <v>0</v>
      </c>
      <c r="AI12" s="38" t="b">
        <f t="array" ref="AI12">IF(ISBLANK(LAT_Dreh!$A$2),0,IF(ISBLANK(A12),0,IF((OR(EXACT(A12,LAT_Dreh!$C$2:$C$156))),VLOOKUP(A12,LAT_Dreh!$C$2:$I$156,4,FALSE))))</f>
        <v>0</v>
      </c>
      <c r="AJ12" s="29">
        <f t="shared" si="19"/>
        <v>51</v>
      </c>
      <c r="AK12" s="40">
        <f>VLOOKUP(AJ12,[1]Punktezuordnung!$A$2:$B$52,2,FALSE())</f>
        <v>0</v>
      </c>
      <c r="AL12" s="27" t="b">
        <f t="array" ref="AL12">IF(ISBLANK(NIA_Cross!$A$2),100,IF(ISBLANK(A12),100,IF((OR(EXACT(A12,NIA_Cross!$C$2:$C$154))),VLOOKUP(A12,NIA_Cross!$C$2:$I$154,4,FALSE))))</f>
        <v>0</v>
      </c>
      <c r="AM12" s="29">
        <f t="shared" si="20"/>
        <v>51</v>
      </c>
      <c r="AN12" s="30">
        <f>VLOOKUP(AM12,[1]Punktezuordnung!$A$2:$B$52,2,FALSE())</f>
        <v>0</v>
      </c>
      <c r="AO12" s="52" t="b">
        <f t="array" ref="AO12">IF(ISBLANK(NIA_Weit!$A$2),0,IF(ISBLANK(A12),0,IF((OR(EXACT(A12,NIA_Weit!$C$2:$C$153))),VLOOKUP(A12,NIA_Weit!$C$2:$I$153,4,FALSE))))</f>
        <v>0</v>
      </c>
      <c r="AP12" s="29">
        <f t="shared" si="21"/>
        <v>51</v>
      </c>
      <c r="AQ12" s="40">
        <f>VLOOKUP(AP12,[1]Punktezuordnung!$A$2:$B$52,2,FALSE())</f>
        <v>0</v>
      </c>
      <c r="AR12" s="26">
        <f t="array" ref="AR12">IF(ISBLANK(STO_Weit!$A$2),0,IF(ISBLANK(A12),0,IF((OR(EXACT(A12,STO_Weit!$C$2:$C$133))),VLOOKUP(A12,STO_Weit!$C$2:$I$133,4,FALSE))))</f>
        <v>1</v>
      </c>
      <c r="AS12" s="29">
        <f t="shared" si="22"/>
        <v>12</v>
      </c>
      <c r="AT12" s="30">
        <f>VLOOKUP(AS12,[1]Punktezuordnung!$A$2:$B$52,2,FALSE())</f>
        <v>39</v>
      </c>
      <c r="AU12" s="28">
        <f t="array" ref="AU12">IF(ISBLANK(STO_Schlagwurf!$A$2),0,IF(ISBLANK(A12),0,IF((OR(EXACT(A12,STO_Schlagwurf!$C$2:$C$133))),VLOOKUP(A12,STO_Schlagwurf!$C$2:$I$133,4,FALSE))))</f>
        <v>18</v>
      </c>
      <c r="AV12" s="29">
        <f t="shared" si="23"/>
        <v>16</v>
      </c>
      <c r="AW12" s="30">
        <f>VLOOKUP(AV12,[1]Punktezuordnung!$A$2:$B$52,2,FALSE())</f>
        <v>35</v>
      </c>
      <c r="AX12" s="26">
        <f t="array" ref="AX12">IF(ISBLANK(ANG_Hindernissprint!$A$2),100,IF(ISBLANK(A12),100,IF((OR(EXACT(A12,ANG_Hindernissprint!$C$2:$C$143))),VLOOKUP(A12,ANG_Hindernissprint!$C$2:$I$143,4,FALSE))))</f>
        <v>18.91</v>
      </c>
      <c r="AY12" s="33">
        <f t="shared" si="24"/>
        <v>9</v>
      </c>
      <c r="AZ12" s="30">
        <f>VLOOKUP(AY12,[1]Punktezuordnung!$A$2:$B$52,2,FALSE())</f>
        <v>42</v>
      </c>
      <c r="BA12" s="54">
        <f t="array" ref="BA12">IF(ISBLANK(ANG_Hoch!$A$2),0,IF(ISBLANK(A12),0,IF((OR(EXACT(A12,ANG_Hoch!$C$2:$C$143))),VLOOKUP(A12,ANG_Hoch!$C$2:$I$143,4,FALSE))))</f>
        <v>0.1</v>
      </c>
      <c r="BB12" s="29">
        <f t="shared" si="25"/>
        <v>10</v>
      </c>
      <c r="BC12" s="39">
        <f>VLOOKUP(BB12,[1]Punktezuordnung!$A$2:$B$52,2,FALSE())</f>
        <v>41</v>
      </c>
    </row>
    <row r="13" spans="1:55" ht="12" customHeight="1" x14ac:dyDescent="0.3">
      <c r="A13" s="24" t="s">
        <v>239</v>
      </c>
      <c r="B13" s="24" t="s">
        <v>24</v>
      </c>
      <c r="C13" s="24">
        <v>2019</v>
      </c>
      <c r="D13" s="24" t="s">
        <v>27</v>
      </c>
      <c r="E13" s="29">
        <f t="shared" si="0"/>
        <v>10</v>
      </c>
      <c r="F13" s="40">
        <f>SUM(LARGE(H13:S13,{1;2;3;4;5;6;7;8;9}))</f>
        <v>197</v>
      </c>
      <c r="G13" s="34">
        <f t="shared" si="1"/>
        <v>4</v>
      </c>
      <c r="H13" s="35">
        <f t="shared" si="2"/>
        <v>0</v>
      </c>
      <c r="I13" s="30">
        <f t="shared" si="3"/>
        <v>0</v>
      </c>
      <c r="J13" s="35">
        <f t="shared" si="4"/>
        <v>50</v>
      </c>
      <c r="K13" s="30">
        <f t="shared" si="5"/>
        <v>50</v>
      </c>
      <c r="L13" s="31">
        <f t="shared" si="6"/>
        <v>0</v>
      </c>
      <c r="M13" s="32">
        <f t="shared" si="7"/>
        <v>0</v>
      </c>
      <c r="N13" s="36">
        <f t="shared" si="8"/>
        <v>0</v>
      </c>
      <c r="O13" s="51">
        <f t="shared" si="9"/>
        <v>0</v>
      </c>
      <c r="P13" s="35">
        <f t="shared" si="10"/>
        <v>48</v>
      </c>
      <c r="Q13" s="30">
        <f t="shared" si="11"/>
        <v>49</v>
      </c>
      <c r="R13" s="35">
        <f t="shared" si="12"/>
        <v>0</v>
      </c>
      <c r="S13" s="30">
        <f t="shared" si="13"/>
        <v>0</v>
      </c>
      <c r="T13" s="25" t="b">
        <f t="array" ref="T13">IF(ISBLANK(ALS_Sprint!$A$2),100,IF(ISBLANK(A13),100,IF((OR(EXACT(A13,ALS_Sprint!$C$2:$C$148))),VLOOKUP(A13,ALS_Sprint!$C$2:$I$148,4,FALSE))))</f>
        <v>0</v>
      </c>
      <c r="U13" s="29">
        <f t="shared" si="14"/>
        <v>51</v>
      </c>
      <c r="V13" s="40">
        <f>VLOOKUP(U13,[1]Punktezuordnung!$A$2:$B$52,2,FALSE())</f>
        <v>0</v>
      </c>
      <c r="W13" s="55" t="b">
        <f t="array" ref="W13">IF(ISBLANK(ALS_Wurf!$A$2),0,IF(ISBLANK(A13),0,IF((OR(EXACT(A13,ALS_Wurf!$C$2:$C$148))),VLOOKUP(A13,ALS_Wurf!$C$2:$I$148,4,FALSE))))</f>
        <v>0</v>
      </c>
      <c r="X13" s="29">
        <f t="shared" si="15"/>
        <v>51</v>
      </c>
      <c r="Y13" s="40">
        <f>VLOOKUP(X13,[1]Punktezuordnung!$A$2:$B$52,2,FALSE())</f>
        <v>0</v>
      </c>
      <c r="Z13" s="28">
        <f t="array" ref="Z13">IF(ISBLANK(FRI_Sprint!$A$2),100,IF(ISBLANK(A13),100,IF((OR(EXACT(A13,FRI_Sprint!$C$2:$C$149))),VLOOKUP(A13,FRI_Sprint!$C$2:$I$149,4,FALSE))))</f>
        <v>14.4</v>
      </c>
      <c r="AA13" s="29">
        <f t="shared" si="16"/>
        <v>1</v>
      </c>
      <c r="AB13" s="40">
        <f>VLOOKUP(AA13,[1]Punktezuordnung!$A$2:$B$52,2,FALSE())</f>
        <v>50</v>
      </c>
      <c r="AC13" s="37">
        <f t="array" ref="AC13">IF(ISBLANK(FRI_Stoß!$A$2),0,IF(ISBLANK(A13),0,IF((OR(EXACT(A13,FRI_Stoß!$C$2:$C$147))),VLOOKUP(A13,FRI_Stoß!$C$2:$I$147,4,FALSE))))</f>
        <v>1.75</v>
      </c>
      <c r="AD13" s="29">
        <f t="shared" si="17"/>
        <v>1</v>
      </c>
      <c r="AE13" s="40">
        <f>VLOOKUP(AD13,[1]Punktezuordnung!$A$2:$B$52,2,FALSE())</f>
        <v>50</v>
      </c>
      <c r="AF13" s="59" t="b">
        <f t="array" ref="AF13">IF(ISBLANK(LAT_Zielweit!$A$2),0,IF(ISBLANK(A13),0,IF((OR(EXACT(A13,LAT_Zielweit!$C$2:$C$155))),VLOOKUP(A13,LAT_Zielweit!$C$2:$I$155,4,FALSE))))</f>
        <v>0</v>
      </c>
      <c r="AG13" s="29">
        <f t="shared" si="18"/>
        <v>51</v>
      </c>
      <c r="AH13" s="40">
        <f>VLOOKUP(AG13,[1]Punktezuordnung!$A$2:$B$52,2,FALSE())</f>
        <v>0</v>
      </c>
      <c r="AI13" s="38" t="b">
        <f t="array" ref="AI13">IF(ISBLANK(LAT_Dreh!$A$2),0,IF(ISBLANK(A13),0,IF((OR(EXACT(A13,LAT_Dreh!$C$2:$C$156))),VLOOKUP(A13,LAT_Dreh!$C$2:$I$156,4,FALSE))))</f>
        <v>0</v>
      </c>
      <c r="AJ13" s="29">
        <f t="shared" si="19"/>
        <v>51</v>
      </c>
      <c r="AK13" s="40">
        <f>VLOOKUP(AJ13,[1]Punktezuordnung!$A$2:$B$52,2,FALSE())</f>
        <v>0</v>
      </c>
      <c r="AL13" s="27" t="b">
        <f t="array" ref="AL13">IF(ISBLANK(NIA_Cross!$A$2),100,IF(ISBLANK(A13),100,IF((OR(EXACT(A13,NIA_Cross!$C$2:$C$154))),VLOOKUP(A13,NIA_Cross!$C$2:$I$154,4,FALSE))))</f>
        <v>0</v>
      </c>
      <c r="AM13" s="29">
        <f t="shared" si="20"/>
        <v>51</v>
      </c>
      <c r="AN13" s="30">
        <f>VLOOKUP(AM13,[1]Punktezuordnung!$A$2:$B$52,2,FALSE())</f>
        <v>0</v>
      </c>
      <c r="AO13" s="52" t="b">
        <f t="array" ref="AO13">IF(ISBLANK(NIA_Weit!$A$2),0,IF(ISBLANK(A13),0,IF((OR(EXACT(A13,NIA_Weit!$C$2:$C$153))),VLOOKUP(A13,NIA_Weit!$C$2:$I$153,4,FALSE))))</f>
        <v>0</v>
      </c>
      <c r="AP13" s="29">
        <f t="shared" si="21"/>
        <v>51</v>
      </c>
      <c r="AQ13" s="40">
        <f>VLOOKUP(AP13,[1]Punktezuordnung!$A$2:$B$52,2,FALSE())</f>
        <v>0</v>
      </c>
      <c r="AR13" s="26">
        <f t="array" ref="AR13">IF(ISBLANK(STO_Weit!$A$2),0,IF(ISBLANK(A13),0,IF((OR(EXACT(A13,STO_Weit!$C$2:$C$133))),VLOOKUP(A13,STO_Weit!$C$2:$I$133,4,FALSE))))</f>
        <v>2</v>
      </c>
      <c r="AS13" s="29">
        <f t="shared" si="22"/>
        <v>3</v>
      </c>
      <c r="AT13" s="30">
        <f>VLOOKUP(AS13,[1]Punktezuordnung!$A$2:$B$52,2,FALSE())</f>
        <v>48</v>
      </c>
      <c r="AU13" s="28">
        <f t="array" ref="AU13">IF(ISBLANK(STO_Schlagwurf!$A$2),0,IF(ISBLANK(A13),0,IF((OR(EXACT(A13,STO_Schlagwurf!$C$2:$C$133))),VLOOKUP(A13,STO_Schlagwurf!$C$2:$I$133,4,FALSE))))</f>
        <v>34</v>
      </c>
      <c r="AV13" s="29">
        <f t="shared" si="23"/>
        <v>2</v>
      </c>
      <c r="AW13" s="30">
        <f>VLOOKUP(AV13,[1]Punktezuordnung!$A$2:$B$52,2,FALSE())</f>
        <v>49</v>
      </c>
      <c r="AX13" s="26" t="b">
        <f t="array" ref="AX13">IF(ISBLANK(ANG_Hindernissprint!$A$2),100,IF(ISBLANK(A13),100,IF((OR(EXACT(A13,ANG_Hindernissprint!$C$2:$C$143))),VLOOKUP(A13,ANG_Hindernissprint!$C$2:$I$143,4,FALSE))))</f>
        <v>0</v>
      </c>
      <c r="AY13" s="33">
        <f t="shared" si="24"/>
        <v>51</v>
      </c>
      <c r="AZ13" s="30">
        <f>VLOOKUP(AY13,[1]Punktezuordnung!$A$2:$B$52,2,FALSE())</f>
        <v>0</v>
      </c>
      <c r="BA13" s="54" t="b">
        <f t="array" ref="BA13">IF(ISBLANK(ANG_Hoch!$A$2),0,IF(ISBLANK(A13),0,IF((OR(EXACT(A13,ANG_Hoch!$C$2:$C$143))),VLOOKUP(A13,ANG_Hoch!$C$2:$I$143,4,FALSE))))</f>
        <v>0</v>
      </c>
      <c r="BB13" s="29">
        <f t="shared" si="25"/>
        <v>51</v>
      </c>
      <c r="BC13" s="39">
        <f>VLOOKUP(BB13,[1]Punktezuordnung!$A$2:$B$52,2,FALSE())</f>
        <v>0</v>
      </c>
    </row>
    <row r="14" spans="1:55" ht="12" customHeight="1" x14ac:dyDescent="0.3">
      <c r="A14" s="24" t="s">
        <v>266</v>
      </c>
      <c r="B14" s="24" t="s">
        <v>24</v>
      </c>
      <c r="C14" s="24">
        <v>2019</v>
      </c>
      <c r="D14" s="24" t="s">
        <v>260</v>
      </c>
      <c r="E14" s="29">
        <f t="shared" si="0"/>
        <v>11</v>
      </c>
      <c r="F14" s="40">
        <f>SUM(LARGE(H14:S14,{1;2;3;4;5;6;7;8;9}))</f>
        <v>192</v>
      </c>
      <c r="G14" s="34">
        <f t="shared" si="1"/>
        <v>4</v>
      </c>
      <c r="H14" s="35">
        <f t="shared" si="2"/>
        <v>0</v>
      </c>
      <c r="I14" s="30">
        <f t="shared" si="3"/>
        <v>0</v>
      </c>
      <c r="J14" s="35">
        <f t="shared" si="4"/>
        <v>0</v>
      </c>
      <c r="K14" s="30">
        <f t="shared" si="5"/>
        <v>0</v>
      </c>
      <c r="L14" s="31">
        <f t="shared" si="6"/>
        <v>0</v>
      </c>
      <c r="M14" s="32">
        <f t="shared" si="7"/>
        <v>0</v>
      </c>
      <c r="N14" s="36">
        <f t="shared" si="8"/>
        <v>47</v>
      </c>
      <c r="O14" s="51">
        <f t="shared" si="9"/>
        <v>48</v>
      </c>
      <c r="P14" s="35">
        <f t="shared" si="10"/>
        <v>0</v>
      </c>
      <c r="Q14" s="30">
        <f t="shared" si="11"/>
        <v>0</v>
      </c>
      <c r="R14" s="35">
        <f t="shared" si="12"/>
        <v>47</v>
      </c>
      <c r="S14" s="30">
        <f t="shared" si="13"/>
        <v>50</v>
      </c>
      <c r="T14" s="25" t="b">
        <f t="array" ref="T14">IF(ISBLANK(ALS_Sprint!$A$2),100,IF(ISBLANK(A14),100,IF((OR(EXACT(A14,ALS_Sprint!$C$2:$C$148))),VLOOKUP(A14,ALS_Sprint!$C$2:$I$148,4,FALSE))))</f>
        <v>0</v>
      </c>
      <c r="U14" s="29">
        <f t="shared" si="14"/>
        <v>51</v>
      </c>
      <c r="V14" s="40">
        <f>VLOOKUP(U14,[1]Punktezuordnung!$A$2:$B$52,2,FALSE())</f>
        <v>0</v>
      </c>
      <c r="W14" s="55" t="b">
        <f t="array" ref="W14">IF(ISBLANK(ALS_Wurf!$A$2),0,IF(ISBLANK(A14),0,IF((OR(EXACT(A14,ALS_Wurf!$C$2:$C$148))),VLOOKUP(A14,ALS_Wurf!$C$2:$I$148,4,FALSE))))</f>
        <v>0</v>
      </c>
      <c r="X14" s="29">
        <f t="shared" si="15"/>
        <v>51</v>
      </c>
      <c r="Y14" s="40">
        <f>VLOOKUP(X14,[1]Punktezuordnung!$A$2:$B$52,2,FALSE())</f>
        <v>0</v>
      </c>
      <c r="Z14" s="28" t="b">
        <f t="array" ref="Z14">IF(ISBLANK(FRI_Sprint!$A$2),100,IF(ISBLANK(A14),100,IF((OR(EXACT(A14,FRI_Sprint!$C$2:$C$149))),VLOOKUP(A14,FRI_Sprint!$C$2:$I$149,4,FALSE))))</f>
        <v>0</v>
      </c>
      <c r="AA14" s="29">
        <f t="shared" si="16"/>
        <v>51</v>
      </c>
      <c r="AB14" s="40">
        <f>VLOOKUP(AA14,[1]Punktezuordnung!$A$2:$B$52,2,FALSE())</f>
        <v>0</v>
      </c>
      <c r="AC14" s="37" t="b">
        <f t="array" ref="AC14">IF(ISBLANK(FRI_Stoß!$A$2),0,IF(ISBLANK(A14),0,IF((OR(EXACT(A14,FRI_Stoß!$C$2:$C$147))),VLOOKUP(A14,FRI_Stoß!$C$2:$I$147,4,FALSE))))</f>
        <v>0</v>
      </c>
      <c r="AD14" s="29">
        <f t="shared" si="17"/>
        <v>51</v>
      </c>
      <c r="AE14" s="40">
        <f>VLOOKUP(AD14,[1]Punktezuordnung!$A$2:$B$52,2,FALSE())</f>
        <v>0</v>
      </c>
      <c r="AF14" s="59" t="b">
        <f t="array" ref="AF14">IF(ISBLANK(LAT_Zielweit!$A$2),0,IF(ISBLANK(A14),0,IF((OR(EXACT(A14,LAT_Zielweit!$C$2:$C$155))),VLOOKUP(A14,LAT_Zielweit!$C$2:$I$155,4,FALSE))))</f>
        <v>0</v>
      </c>
      <c r="AG14" s="29">
        <f t="shared" si="18"/>
        <v>51</v>
      </c>
      <c r="AH14" s="40">
        <f>VLOOKUP(AG14,[1]Punktezuordnung!$A$2:$B$52,2,FALSE())</f>
        <v>0</v>
      </c>
      <c r="AI14" s="38" t="b">
        <f t="array" ref="AI14">IF(ISBLANK(LAT_Dreh!$A$2),0,IF(ISBLANK(A14),0,IF((OR(EXACT(A14,LAT_Dreh!$C$2:$C$156))),VLOOKUP(A14,LAT_Dreh!$C$2:$I$156,4,FALSE))))</f>
        <v>0</v>
      </c>
      <c r="AJ14" s="29">
        <f t="shared" si="19"/>
        <v>51</v>
      </c>
      <c r="AK14" s="40">
        <f>VLOOKUP(AJ14,[1]Punktezuordnung!$A$2:$B$52,2,FALSE())</f>
        <v>0</v>
      </c>
      <c r="AL14" s="27">
        <f t="array" ref="AL14">IF(ISBLANK(NIA_Cross!$A$2),100,IF(ISBLANK(A14),100,IF((OR(EXACT(A14,NIA_Cross!$C$2:$C$154))),VLOOKUP(A14,NIA_Cross!$C$2:$I$154,4,FALSE))))</f>
        <v>159.1</v>
      </c>
      <c r="AM14" s="29">
        <f t="shared" si="20"/>
        <v>4</v>
      </c>
      <c r="AN14" s="30">
        <f>VLOOKUP(AM14,[1]Punktezuordnung!$A$2:$B$52,2,FALSE())</f>
        <v>47</v>
      </c>
      <c r="AO14" s="52">
        <f t="array" ref="AO14">IF(ISBLANK(NIA_Weit!$A$2),0,IF(ISBLANK(A14),0,IF((OR(EXACT(A14,NIA_Weit!$C$2:$C$153))),VLOOKUP(A14,NIA_Weit!$C$2:$I$153,4,FALSE))))</f>
        <v>29</v>
      </c>
      <c r="AP14" s="29">
        <f t="shared" si="21"/>
        <v>3</v>
      </c>
      <c r="AQ14" s="40">
        <f>VLOOKUP(AP14,[1]Punktezuordnung!$A$2:$B$52,2,FALSE())</f>
        <v>48</v>
      </c>
      <c r="AR14" s="26" t="b">
        <f t="array" ref="AR14">IF(ISBLANK(STO_Weit!$A$2),0,IF(ISBLANK(A14),0,IF((OR(EXACT(A14,STO_Weit!$C$2:$C$133))),VLOOKUP(A14,STO_Weit!$C$2:$I$133,4,FALSE))))</f>
        <v>0</v>
      </c>
      <c r="AS14" s="29">
        <f t="shared" si="22"/>
        <v>51</v>
      </c>
      <c r="AT14" s="30">
        <f>VLOOKUP(AS14,[1]Punktezuordnung!$A$2:$B$52,2,FALSE())</f>
        <v>0</v>
      </c>
      <c r="AU14" s="28" t="b">
        <f t="array" ref="AU14">IF(ISBLANK(STO_Schlagwurf!$A$2),0,IF(ISBLANK(A14),0,IF((OR(EXACT(A14,STO_Schlagwurf!$C$2:$C$133))),VLOOKUP(A14,STO_Schlagwurf!$C$2:$I$133,4,FALSE))))</f>
        <v>0</v>
      </c>
      <c r="AV14" s="29">
        <f t="shared" si="23"/>
        <v>51</v>
      </c>
      <c r="AW14" s="30">
        <f>VLOOKUP(AV14,[1]Punktezuordnung!$A$2:$B$52,2,FALSE())</f>
        <v>0</v>
      </c>
      <c r="AX14" s="26">
        <f t="array" ref="AX14">IF(ISBLANK(ANG_Hindernissprint!$A$2),100,IF(ISBLANK(A14),100,IF((OR(EXACT(A14,ANG_Hindernissprint!$C$2:$C$143))),VLOOKUP(A14,ANG_Hindernissprint!$C$2:$I$143,4,FALSE))))</f>
        <v>15.57</v>
      </c>
      <c r="AY14" s="33">
        <f t="shared" si="24"/>
        <v>4</v>
      </c>
      <c r="AZ14" s="30">
        <f>VLOOKUP(AY14,[1]Punktezuordnung!$A$2:$B$52,2,FALSE())</f>
        <v>47</v>
      </c>
      <c r="BA14" s="54">
        <f t="array" ref="BA14">IF(ISBLANK(ANG_Hoch!$A$2),0,IF(ISBLANK(A14),0,IF((OR(EXACT(A14,ANG_Hoch!$C$2:$C$143))),VLOOKUP(A14,ANG_Hoch!$C$2:$I$143,4,FALSE))))</f>
        <v>0.65</v>
      </c>
      <c r="BB14" s="29">
        <f t="shared" si="25"/>
        <v>1</v>
      </c>
      <c r="BC14" s="39">
        <f>VLOOKUP(BB14,[1]Punktezuordnung!$A$2:$B$52,2,FALSE())</f>
        <v>50</v>
      </c>
    </row>
    <row r="15" spans="1:55" ht="12" customHeight="1" x14ac:dyDescent="0.3">
      <c r="A15" s="24" t="s">
        <v>268</v>
      </c>
      <c r="B15" s="24" t="s">
        <v>24</v>
      </c>
      <c r="C15" s="24">
        <v>2019</v>
      </c>
      <c r="D15" s="24" t="s">
        <v>260</v>
      </c>
      <c r="E15" s="29">
        <f t="shared" si="0"/>
        <v>12</v>
      </c>
      <c r="F15" s="40">
        <f>SUM(LARGE(H15:S15,{1;2;3;4;5;6;7;8;9}))</f>
        <v>189</v>
      </c>
      <c r="G15" s="34">
        <f t="shared" si="1"/>
        <v>4</v>
      </c>
      <c r="H15" s="35">
        <f t="shared" si="2"/>
        <v>0</v>
      </c>
      <c r="I15" s="30">
        <f t="shared" si="3"/>
        <v>0</v>
      </c>
      <c r="J15" s="35">
        <f t="shared" si="4"/>
        <v>0</v>
      </c>
      <c r="K15" s="30">
        <f t="shared" si="5"/>
        <v>0</v>
      </c>
      <c r="L15" s="31">
        <f t="shared" si="6"/>
        <v>0</v>
      </c>
      <c r="M15" s="32">
        <f t="shared" si="7"/>
        <v>0</v>
      </c>
      <c r="N15" s="36">
        <f t="shared" si="8"/>
        <v>45</v>
      </c>
      <c r="O15" s="51">
        <f t="shared" si="9"/>
        <v>49</v>
      </c>
      <c r="P15" s="35">
        <f t="shared" si="10"/>
        <v>0</v>
      </c>
      <c r="Q15" s="30">
        <f t="shared" si="11"/>
        <v>0</v>
      </c>
      <c r="R15" s="35">
        <f t="shared" si="12"/>
        <v>50</v>
      </c>
      <c r="S15" s="30">
        <f t="shared" si="13"/>
        <v>45</v>
      </c>
      <c r="T15" s="25" t="b">
        <f t="array" ref="T15">IF(ISBLANK(ALS_Sprint!$A$2),100,IF(ISBLANK(A15),100,IF((OR(EXACT(A15,ALS_Sprint!$C$2:$C$148))),VLOOKUP(A15,ALS_Sprint!$C$2:$I$148,4,FALSE))))</f>
        <v>0</v>
      </c>
      <c r="U15" s="29">
        <f t="shared" si="14"/>
        <v>51</v>
      </c>
      <c r="V15" s="40">
        <f>VLOOKUP(U15,[1]Punktezuordnung!$A$2:$B$52,2,FALSE())</f>
        <v>0</v>
      </c>
      <c r="W15" s="55" t="b">
        <f t="array" ref="W15">IF(ISBLANK(ALS_Wurf!$A$2),0,IF(ISBLANK(A15),0,IF((OR(EXACT(A15,ALS_Wurf!$C$2:$C$148))),VLOOKUP(A15,ALS_Wurf!$C$2:$I$148,4,FALSE))))</f>
        <v>0</v>
      </c>
      <c r="X15" s="29">
        <f t="shared" si="15"/>
        <v>51</v>
      </c>
      <c r="Y15" s="40">
        <f>VLOOKUP(X15,[1]Punktezuordnung!$A$2:$B$52,2,FALSE())</f>
        <v>0</v>
      </c>
      <c r="Z15" s="28" t="b">
        <f t="array" ref="Z15">IF(ISBLANK(FRI_Sprint!$A$2),100,IF(ISBLANK(A15),100,IF((OR(EXACT(A15,FRI_Sprint!$C$2:$C$149))),VLOOKUP(A15,FRI_Sprint!$C$2:$I$149,4,FALSE))))</f>
        <v>0</v>
      </c>
      <c r="AA15" s="29">
        <f t="shared" si="16"/>
        <v>51</v>
      </c>
      <c r="AB15" s="40">
        <f>VLOOKUP(AA15,[1]Punktezuordnung!$A$2:$B$52,2,FALSE())</f>
        <v>0</v>
      </c>
      <c r="AC15" s="37" t="b">
        <f t="array" ref="AC15">IF(ISBLANK(FRI_Stoß!$A$2),0,IF(ISBLANK(A15),0,IF((OR(EXACT(A15,FRI_Stoß!$C$2:$C$147))),VLOOKUP(A15,FRI_Stoß!$C$2:$I$147,4,FALSE))))</f>
        <v>0</v>
      </c>
      <c r="AD15" s="29">
        <f t="shared" si="17"/>
        <v>51</v>
      </c>
      <c r="AE15" s="40">
        <f>VLOOKUP(AD15,[1]Punktezuordnung!$A$2:$B$52,2,FALSE())</f>
        <v>0</v>
      </c>
      <c r="AF15" s="59" t="b">
        <f t="array" ref="AF15">IF(ISBLANK(LAT_Zielweit!$A$2),0,IF(ISBLANK(A15),0,IF((OR(EXACT(A15,LAT_Zielweit!$C$2:$C$155))),VLOOKUP(A15,LAT_Zielweit!$C$2:$I$155,4,FALSE))))</f>
        <v>0</v>
      </c>
      <c r="AG15" s="29">
        <f t="shared" si="18"/>
        <v>51</v>
      </c>
      <c r="AH15" s="40">
        <f>VLOOKUP(AG15,[1]Punktezuordnung!$A$2:$B$52,2,FALSE())</f>
        <v>0</v>
      </c>
      <c r="AI15" s="38" t="b">
        <f t="array" ref="AI15">IF(ISBLANK(LAT_Dreh!$A$2),0,IF(ISBLANK(A15),0,IF((OR(EXACT(A15,LAT_Dreh!$C$2:$C$156))),VLOOKUP(A15,LAT_Dreh!$C$2:$I$156,4,FALSE))))</f>
        <v>0</v>
      </c>
      <c r="AJ15" s="29">
        <f t="shared" si="19"/>
        <v>51</v>
      </c>
      <c r="AK15" s="40">
        <f>VLOOKUP(AJ15,[1]Punktezuordnung!$A$2:$B$52,2,FALSE())</f>
        <v>0</v>
      </c>
      <c r="AL15" s="27">
        <f t="array" ref="AL15">IF(ISBLANK(NIA_Cross!$A$2),100,IF(ISBLANK(A15),100,IF((OR(EXACT(A15,NIA_Cross!$C$2:$C$154))),VLOOKUP(A15,NIA_Cross!$C$2:$I$154,4,FALSE))))</f>
        <v>162.30000000000001</v>
      </c>
      <c r="AM15" s="29">
        <f t="shared" si="20"/>
        <v>6</v>
      </c>
      <c r="AN15" s="30">
        <f>VLOOKUP(AM15,[1]Punktezuordnung!$A$2:$B$52,2,FALSE())</f>
        <v>45</v>
      </c>
      <c r="AO15" s="52">
        <f t="array" ref="AO15">IF(ISBLANK(NIA_Weit!$A$2),0,IF(ISBLANK(A15),0,IF((OR(EXACT(A15,NIA_Weit!$C$2:$C$153))),VLOOKUP(A15,NIA_Weit!$C$2:$I$153,4,FALSE))))</f>
        <v>35</v>
      </c>
      <c r="AP15" s="29">
        <f t="shared" si="21"/>
        <v>2</v>
      </c>
      <c r="AQ15" s="40">
        <f>VLOOKUP(AP15,[1]Punktezuordnung!$A$2:$B$52,2,FALSE())</f>
        <v>49</v>
      </c>
      <c r="AR15" s="26" t="b">
        <f t="array" ref="AR15">IF(ISBLANK(STO_Weit!$A$2),0,IF(ISBLANK(A15),0,IF((OR(EXACT(A15,STO_Weit!$C$2:$C$133))),VLOOKUP(A15,STO_Weit!$C$2:$I$133,4,FALSE))))</f>
        <v>0</v>
      </c>
      <c r="AS15" s="29">
        <f t="shared" si="22"/>
        <v>51</v>
      </c>
      <c r="AT15" s="30">
        <f>VLOOKUP(AS15,[1]Punktezuordnung!$A$2:$B$52,2,FALSE())</f>
        <v>0</v>
      </c>
      <c r="AU15" s="28" t="b">
        <f t="array" ref="AU15">IF(ISBLANK(STO_Schlagwurf!$A$2),0,IF(ISBLANK(A15),0,IF((OR(EXACT(A15,STO_Schlagwurf!$C$2:$C$133))),VLOOKUP(A15,STO_Schlagwurf!$C$2:$I$133,4,FALSE))))</f>
        <v>0</v>
      </c>
      <c r="AV15" s="29">
        <f t="shared" si="23"/>
        <v>51</v>
      </c>
      <c r="AW15" s="30">
        <f>VLOOKUP(AV15,[1]Punktezuordnung!$A$2:$B$52,2,FALSE())</f>
        <v>0</v>
      </c>
      <c r="AX15" s="26">
        <f t="array" ref="AX15">IF(ISBLANK(ANG_Hindernissprint!$A$2),100,IF(ISBLANK(A15),100,IF((OR(EXACT(A15,ANG_Hindernissprint!$C$2:$C$143))),VLOOKUP(A15,ANG_Hindernissprint!$C$2:$I$143,4,FALSE))))</f>
        <v>14.93</v>
      </c>
      <c r="AY15" s="33">
        <f t="shared" si="24"/>
        <v>1</v>
      </c>
      <c r="AZ15" s="30">
        <f>VLOOKUP(AY15,[1]Punktezuordnung!$A$2:$B$52,2,FALSE())</f>
        <v>50</v>
      </c>
      <c r="BA15" s="54">
        <f t="array" ref="BA15">IF(ISBLANK(ANG_Hoch!$A$2),0,IF(ISBLANK(A15),0,IF((OR(EXACT(A15,ANG_Hoch!$C$2:$C$143))),VLOOKUP(A15,ANG_Hoch!$C$2:$I$143,4,FALSE))))</f>
        <v>0.45</v>
      </c>
      <c r="BB15" s="29">
        <f t="shared" si="25"/>
        <v>6</v>
      </c>
      <c r="BC15" s="39">
        <f>VLOOKUP(BB15,[1]Punktezuordnung!$A$2:$B$52,2,FALSE())</f>
        <v>45</v>
      </c>
    </row>
    <row r="16" spans="1:55" ht="12" customHeight="1" x14ac:dyDescent="0.3">
      <c r="A16" s="24" t="s">
        <v>162</v>
      </c>
      <c r="B16" s="24" t="s">
        <v>24</v>
      </c>
      <c r="C16" s="24">
        <v>2020</v>
      </c>
      <c r="D16" s="24" t="s">
        <v>26</v>
      </c>
      <c r="E16" s="29">
        <f t="shared" si="0"/>
        <v>13</v>
      </c>
      <c r="F16" s="40">
        <f>SUM(LARGE(H16:S16,{1;2;3;4;5;6;7;8;9}))</f>
        <v>184</v>
      </c>
      <c r="G16" s="34">
        <f t="shared" si="1"/>
        <v>4</v>
      </c>
      <c r="H16" s="35">
        <f t="shared" si="2"/>
        <v>47</v>
      </c>
      <c r="I16" s="30">
        <f t="shared" si="3"/>
        <v>46</v>
      </c>
      <c r="J16" s="35">
        <f t="shared" si="4"/>
        <v>0</v>
      </c>
      <c r="K16" s="30">
        <f t="shared" si="5"/>
        <v>0</v>
      </c>
      <c r="L16" s="31">
        <f t="shared" si="6"/>
        <v>0</v>
      </c>
      <c r="M16" s="32">
        <f t="shared" si="7"/>
        <v>0</v>
      </c>
      <c r="N16" s="36">
        <f t="shared" si="8"/>
        <v>46</v>
      </c>
      <c r="O16" s="51">
        <f t="shared" si="9"/>
        <v>45</v>
      </c>
      <c r="P16" s="35">
        <f t="shared" si="10"/>
        <v>0</v>
      </c>
      <c r="Q16" s="30">
        <f t="shared" si="11"/>
        <v>0</v>
      </c>
      <c r="R16" s="35">
        <f t="shared" si="12"/>
        <v>0</v>
      </c>
      <c r="S16" s="30">
        <f t="shared" si="13"/>
        <v>0</v>
      </c>
      <c r="T16" s="25">
        <f t="array" ref="T16">IF(ISBLANK(ALS_Sprint!$A$2),100,IF(ISBLANK(A16),100,IF((OR(EXACT(A16,ALS_Sprint!$C$2:$C$148))),VLOOKUP(A16,ALS_Sprint!$C$2:$I$148,4,FALSE))))</f>
        <v>18.45</v>
      </c>
      <c r="U16" s="29">
        <f t="shared" si="14"/>
        <v>4</v>
      </c>
      <c r="V16" s="40">
        <f>VLOOKUP(U16,[1]Punktezuordnung!$A$2:$B$52,2,FALSE())</f>
        <v>47</v>
      </c>
      <c r="W16" s="55">
        <f t="array" ref="W16">IF(ISBLANK(ALS_Wurf!$A$2),0,IF(ISBLANK(A16),0,IF((OR(EXACT(A16,ALS_Wurf!$C$2:$C$148))),VLOOKUP(A16,ALS_Wurf!$C$2:$I$148,4,FALSE))))</f>
        <v>21</v>
      </c>
      <c r="X16" s="29">
        <f t="shared" si="15"/>
        <v>5</v>
      </c>
      <c r="Y16" s="40">
        <f>VLOOKUP(X16,[1]Punktezuordnung!$A$2:$B$52,2,FALSE())</f>
        <v>46</v>
      </c>
      <c r="Z16" s="28" t="b">
        <f t="array" ref="Z16">IF(ISBLANK(FRI_Sprint!$A$2),100,IF(ISBLANK(A16),100,IF((OR(EXACT(A16,FRI_Sprint!$C$2:$C$149))),VLOOKUP(A16,FRI_Sprint!$C$2:$I$149,4,FALSE))))</f>
        <v>0</v>
      </c>
      <c r="AA16" s="29">
        <f t="shared" si="16"/>
        <v>51</v>
      </c>
      <c r="AB16" s="40">
        <f>VLOOKUP(AA16,[1]Punktezuordnung!$A$2:$B$52,2,FALSE())</f>
        <v>0</v>
      </c>
      <c r="AC16" s="37" t="b">
        <f t="array" ref="AC16">IF(ISBLANK(FRI_Stoß!$A$2),0,IF(ISBLANK(A16),0,IF((OR(EXACT(A16,FRI_Stoß!$C$2:$C$147))),VLOOKUP(A16,FRI_Stoß!$C$2:$I$147,4,FALSE))))</f>
        <v>0</v>
      </c>
      <c r="AD16" s="29">
        <f t="shared" si="17"/>
        <v>51</v>
      </c>
      <c r="AE16" s="40">
        <f>VLOOKUP(AD16,[1]Punktezuordnung!$A$2:$B$52,2,FALSE())</f>
        <v>0</v>
      </c>
      <c r="AF16" s="59" t="b">
        <f t="array" ref="AF16">IF(ISBLANK(LAT_Zielweit!$A$2),0,IF(ISBLANK(A16),0,IF((OR(EXACT(A16,LAT_Zielweit!$C$2:$C$155))),VLOOKUP(A16,LAT_Zielweit!$C$2:$I$155,4,FALSE))))</f>
        <v>0</v>
      </c>
      <c r="AG16" s="29">
        <f t="shared" si="18"/>
        <v>51</v>
      </c>
      <c r="AH16" s="40">
        <f>VLOOKUP(AG16,[1]Punktezuordnung!$A$2:$B$52,2,FALSE())</f>
        <v>0</v>
      </c>
      <c r="AI16" s="38" t="b">
        <f t="array" ref="AI16">IF(ISBLANK(LAT_Dreh!$A$2),0,IF(ISBLANK(A16),0,IF((OR(EXACT(A16,LAT_Dreh!$C$2:$C$156))),VLOOKUP(A16,LAT_Dreh!$C$2:$I$156,4,FALSE))))</f>
        <v>0</v>
      </c>
      <c r="AJ16" s="29">
        <f t="shared" si="19"/>
        <v>51</v>
      </c>
      <c r="AK16" s="40">
        <f>VLOOKUP(AJ16,[1]Punktezuordnung!$A$2:$B$52,2,FALSE())</f>
        <v>0</v>
      </c>
      <c r="AL16" s="27">
        <f t="array" ref="AL16">IF(ISBLANK(NIA_Cross!$A$2),100,IF(ISBLANK(A16),100,IF((OR(EXACT(A16,NIA_Cross!$C$2:$C$154))),VLOOKUP(A16,NIA_Cross!$C$2:$I$154,4,FALSE))))</f>
        <v>159.5</v>
      </c>
      <c r="AM16" s="29">
        <f t="shared" si="20"/>
        <v>5</v>
      </c>
      <c r="AN16" s="30">
        <f>VLOOKUP(AM16,[1]Punktezuordnung!$A$2:$B$52,2,FALSE())</f>
        <v>46</v>
      </c>
      <c r="AO16" s="52">
        <f t="array" ref="AO16">IF(ISBLANK(NIA_Weit!$A$2),0,IF(ISBLANK(A16),0,IF((OR(EXACT(A16,NIA_Weit!$C$2:$C$153))),VLOOKUP(A16,NIA_Weit!$C$2:$I$153,4,FALSE))))</f>
        <v>25</v>
      </c>
      <c r="AP16" s="29">
        <f t="shared" si="21"/>
        <v>6</v>
      </c>
      <c r="AQ16" s="40">
        <f>VLOOKUP(AP16,[1]Punktezuordnung!$A$2:$B$52,2,FALSE())</f>
        <v>45</v>
      </c>
      <c r="AR16" s="26" t="b">
        <f t="array" ref="AR16">IF(ISBLANK(STO_Weit!$A$2),0,IF(ISBLANK(A16),0,IF((OR(EXACT(A16,STO_Weit!$C$2:$C$133))),VLOOKUP(A16,STO_Weit!$C$2:$I$133,4,FALSE))))</f>
        <v>0</v>
      </c>
      <c r="AS16" s="29">
        <f t="shared" si="22"/>
        <v>51</v>
      </c>
      <c r="AT16" s="30">
        <f>VLOOKUP(AS16,[1]Punktezuordnung!$A$2:$B$52,2,FALSE())</f>
        <v>0</v>
      </c>
      <c r="AU16" s="28" t="b">
        <f t="array" ref="AU16">IF(ISBLANK(STO_Schlagwurf!$A$2),0,IF(ISBLANK(A16),0,IF((OR(EXACT(A16,STO_Schlagwurf!$C$2:$C$133))),VLOOKUP(A16,STO_Schlagwurf!$C$2:$I$133,4,FALSE))))</f>
        <v>0</v>
      </c>
      <c r="AV16" s="29">
        <f t="shared" si="23"/>
        <v>51</v>
      </c>
      <c r="AW16" s="30">
        <f>VLOOKUP(AV16,[1]Punktezuordnung!$A$2:$B$52,2,FALSE())</f>
        <v>0</v>
      </c>
      <c r="AX16" s="26" t="b">
        <f t="array" ref="AX16">IF(ISBLANK(ANG_Hindernissprint!$A$2),100,IF(ISBLANK(A16),100,IF((OR(EXACT(A16,ANG_Hindernissprint!$C$2:$C$143))),VLOOKUP(A16,ANG_Hindernissprint!$C$2:$I$143,4,FALSE))))</f>
        <v>0</v>
      </c>
      <c r="AY16" s="33">
        <f t="shared" si="24"/>
        <v>51</v>
      </c>
      <c r="AZ16" s="30">
        <f>VLOOKUP(AY16,[1]Punktezuordnung!$A$2:$B$52,2,FALSE())</f>
        <v>0</v>
      </c>
      <c r="BA16" s="54" t="b">
        <f t="array" ref="BA16">IF(ISBLANK(ANG_Hoch!$A$2),0,IF(ISBLANK(A16),0,IF((OR(EXACT(A16,ANG_Hoch!$C$2:$C$143))),VLOOKUP(A16,ANG_Hoch!$C$2:$I$143,4,FALSE))))</f>
        <v>0</v>
      </c>
      <c r="BB16" s="29">
        <f t="shared" si="25"/>
        <v>51</v>
      </c>
      <c r="BC16" s="39">
        <f>VLOOKUP(BB16,[1]Punktezuordnung!$A$2:$B$52,2,FALSE())</f>
        <v>0</v>
      </c>
    </row>
    <row r="17" spans="1:55" ht="12" customHeight="1" x14ac:dyDescent="0.3">
      <c r="A17" s="24" t="s">
        <v>166</v>
      </c>
      <c r="B17" s="24" t="s">
        <v>24</v>
      </c>
      <c r="C17" s="24">
        <v>2020</v>
      </c>
      <c r="D17" s="24" t="s">
        <v>26</v>
      </c>
      <c r="E17" s="29">
        <f t="shared" si="0"/>
        <v>14</v>
      </c>
      <c r="F17" s="40">
        <f>SUM(LARGE(H17:S17,{1;2;3;4;5;6;7;8;9}))</f>
        <v>171</v>
      </c>
      <c r="G17" s="34">
        <f t="shared" si="1"/>
        <v>4</v>
      </c>
      <c r="H17" s="35">
        <f t="shared" si="2"/>
        <v>42</v>
      </c>
      <c r="I17" s="30">
        <f t="shared" si="3"/>
        <v>46</v>
      </c>
      <c r="J17" s="35">
        <f t="shared" si="4"/>
        <v>0</v>
      </c>
      <c r="K17" s="30">
        <f t="shared" si="5"/>
        <v>0</v>
      </c>
      <c r="L17" s="31">
        <f t="shared" si="6"/>
        <v>0</v>
      </c>
      <c r="M17" s="32">
        <f t="shared" si="7"/>
        <v>0</v>
      </c>
      <c r="N17" s="36">
        <f t="shared" si="8"/>
        <v>0</v>
      </c>
      <c r="O17" s="51">
        <f t="shared" si="9"/>
        <v>0</v>
      </c>
      <c r="P17" s="35">
        <f t="shared" si="10"/>
        <v>39</v>
      </c>
      <c r="Q17" s="30">
        <f t="shared" si="11"/>
        <v>44</v>
      </c>
      <c r="R17" s="35">
        <f t="shared" si="12"/>
        <v>0</v>
      </c>
      <c r="S17" s="30">
        <f t="shared" si="13"/>
        <v>0</v>
      </c>
      <c r="T17" s="25">
        <f t="array" ref="T17">IF(ISBLANK(ALS_Sprint!$A$2),100,IF(ISBLANK(A17),100,IF((OR(EXACT(A17,ALS_Sprint!$C$2:$C$148))),VLOOKUP(A17,ALS_Sprint!$C$2:$I$148,4,FALSE))))</f>
        <v>20.22</v>
      </c>
      <c r="U17" s="29">
        <f t="shared" si="14"/>
        <v>9</v>
      </c>
      <c r="V17" s="40">
        <f>VLOOKUP(U17,[1]Punktezuordnung!$A$2:$B$52,2,FALSE())</f>
        <v>42</v>
      </c>
      <c r="W17" s="55">
        <f t="array" ref="W17">IF(ISBLANK(ALS_Wurf!$A$2),0,IF(ISBLANK(A17),0,IF((OR(EXACT(A17,ALS_Wurf!$C$2:$C$148))),VLOOKUP(A17,ALS_Wurf!$C$2:$I$148,4,FALSE))))</f>
        <v>21</v>
      </c>
      <c r="X17" s="29">
        <f t="shared" si="15"/>
        <v>5</v>
      </c>
      <c r="Y17" s="40">
        <f>VLOOKUP(X17,[1]Punktezuordnung!$A$2:$B$52,2,FALSE())</f>
        <v>46</v>
      </c>
      <c r="Z17" s="28" t="b">
        <f t="array" ref="Z17">IF(ISBLANK(FRI_Sprint!$A$2),100,IF(ISBLANK(A17),100,IF((OR(EXACT(A17,FRI_Sprint!$C$2:$C$149))),VLOOKUP(A17,FRI_Sprint!$C$2:$I$149,4,FALSE))))</f>
        <v>0</v>
      </c>
      <c r="AA17" s="29">
        <f t="shared" si="16"/>
        <v>51</v>
      </c>
      <c r="AB17" s="40">
        <f>VLOOKUP(AA17,[1]Punktezuordnung!$A$2:$B$52,2,FALSE())</f>
        <v>0</v>
      </c>
      <c r="AC17" s="37" t="b">
        <f t="array" ref="AC17">IF(ISBLANK(FRI_Stoß!$A$2),0,IF(ISBLANK(A17),0,IF((OR(EXACT(A17,FRI_Stoß!$C$2:$C$147))),VLOOKUP(A17,FRI_Stoß!$C$2:$I$147,4,FALSE))))</f>
        <v>0</v>
      </c>
      <c r="AD17" s="29">
        <f t="shared" si="17"/>
        <v>51</v>
      </c>
      <c r="AE17" s="40">
        <f>VLOOKUP(AD17,[1]Punktezuordnung!$A$2:$B$52,2,FALSE())</f>
        <v>0</v>
      </c>
      <c r="AF17" s="59" t="b">
        <f t="array" ref="AF17">IF(ISBLANK(LAT_Zielweit!$A$2),0,IF(ISBLANK(A17),0,IF((OR(EXACT(A17,LAT_Zielweit!$C$2:$C$155))),VLOOKUP(A17,LAT_Zielweit!$C$2:$I$155,4,FALSE))))</f>
        <v>0</v>
      </c>
      <c r="AG17" s="29">
        <f t="shared" si="18"/>
        <v>51</v>
      </c>
      <c r="AH17" s="40">
        <f>VLOOKUP(AG17,[1]Punktezuordnung!$A$2:$B$52,2,FALSE())</f>
        <v>0</v>
      </c>
      <c r="AI17" s="38" t="b">
        <f t="array" ref="AI17">IF(ISBLANK(LAT_Dreh!$A$2),0,IF(ISBLANK(A17),0,IF((OR(EXACT(A17,LAT_Dreh!$C$2:$C$156))),VLOOKUP(A17,LAT_Dreh!$C$2:$I$156,4,FALSE))))</f>
        <v>0</v>
      </c>
      <c r="AJ17" s="29">
        <f t="shared" si="19"/>
        <v>51</v>
      </c>
      <c r="AK17" s="40">
        <f>VLOOKUP(AJ17,[1]Punktezuordnung!$A$2:$B$52,2,FALSE())</f>
        <v>0</v>
      </c>
      <c r="AL17" s="27" t="b">
        <f t="array" ref="AL17">IF(ISBLANK(NIA_Cross!$A$2),100,IF(ISBLANK(A17),100,IF((OR(EXACT(A17,NIA_Cross!$C$2:$C$154))),VLOOKUP(A17,NIA_Cross!$C$2:$I$154,4,FALSE))))</f>
        <v>0</v>
      </c>
      <c r="AM17" s="29">
        <f t="shared" si="20"/>
        <v>51</v>
      </c>
      <c r="AN17" s="30">
        <f>VLOOKUP(AM17,[1]Punktezuordnung!$A$2:$B$52,2,FALSE())</f>
        <v>0</v>
      </c>
      <c r="AO17" s="52" t="b">
        <f t="array" ref="AO17">IF(ISBLANK(NIA_Weit!$A$2),0,IF(ISBLANK(A17),0,IF((OR(EXACT(A17,NIA_Weit!$C$2:$C$153))),VLOOKUP(A17,NIA_Weit!$C$2:$I$153,4,FALSE))))</f>
        <v>0</v>
      </c>
      <c r="AP17" s="29">
        <f t="shared" si="21"/>
        <v>51</v>
      </c>
      <c r="AQ17" s="40">
        <f>VLOOKUP(AP17,[1]Punktezuordnung!$A$2:$B$52,2,FALSE())</f>
        <v>0</v>
      </c>
      <c r="AR17" s="26">
        <f t="array" ref="AR17">IF(ISBLANK(STO_Weit!$A$2),0,IF(ISBLANK(A17),0,IF((OR(EXACT(A17,STO_Weit!$C$2:$C$133))),VLOOKUP(A17,STO_Weit!$C$2:$I$133,4,FALSE))))</f>
        <v>1</v>
      </c>
      <c r="AS17" s="29">
        <f t="shared" si="22"/>
        <v>12</v>
      </c>
      <c r="AT17" s="30">
        <f>VLOOKUP(AS17,[1]Punktezuordnung!$A$2:$B$52,2,FALSE())</f>
        <v>39</v>
      </c>
      <c r="AU17" s="28">
        <f t="array" ref="AU17">IF(ISBLANK(STO_Schlagwurf!$A$2),0,IF(ISBLANK(A17),0,IF((OR(EXACT(A17,STO_Schlagwurf!$C$2:$C$133))),VLOOKUP(A17,STO_Schlagwurf!$C$2:$I$133,4,FALSE))))</f>
        <v>24</v>
      </c>
      <c r="AV17" s="29">
        <f t="shared" si="23"/>
        <v>7</v>
      </c>
      <c r="AW17" s="30">
        <f>VLOOKUP(AV17,[1]Punktezuordnung!$A$2:$B$52,2,FALSE())</f>
        <v>44</v>
      </c>
      <c r="AX17" s="26" t="b">
        <f t="array" ref="AX17">IF(ISBLANK(ANG_Hindernissprint!$A$2),100,IF(ISBLANK(A17),100,IF((OR(EXACT(A17,ANG_Hindernissprint!$C$2:$C$143))),VLOOKUP(A17,ANG_Hindernissprint!$C$2:$I$143,4,FALSE))))</f>
        <v>0</v>
      </c>
      <c r="AY17" s="33">
        <f t="shared" si="24"/>
        <v>51</v>
      </c>
      <c r="AZ17" s="30">
        <f>VLOOKUP(AY17,[1]Punktezuordnung!$A$2:$B$52,2,FALSE())</f>
        <v>0</v>
      </c>
      <c r="BA17" s="54" t="b">
        <f t="array" ref="BA17">IF(ISBLANK(ANG_Hoch!$A$2),0,IF(ISBLANK(A17),0,IF((OR(EXACT(A17,ANG_Hoch!$C$2:$C$143))),VLOOKUP(A17,ANG_Hoch!$C$2:$I$143,4,FALSE))))</f>
        <v>0</v>
      </c>
      <c r="BB17" s="29">
        <f t="shared" si="25"/>
        <v>51</v>
      </c>
      <c r="BC17" s="39">
        <f>VLOOKUP(BB17,[1]Punktezuordnung!$A$2:$B$52,2,FALSE())</f>
        <v>0</v>
      </c>
    </row>
    <row r="18" spans="1:55" ht="12" customHeight="1" x14ac:dyDescent="0.3">
      <c r="A18" s="24" t="s">
        <v>213</v>
      </c>
      <c r="B18" s="24" t="s">
        <v>24</v>
      </c>
      <c r="C18" s="24">
        <v>2019</v>
      </c>
      <c r="D18" s="24" t="s">
        <v>25</v>
      </c>
      <c r="E18" s="29">
        <f t="shared" si="0"/>
        <v>15</v>
      </c>
      <c r="F18" s="40">
        <f>SUM(LARGE(H18:S18,{1;2;3;4;5;6;7;8;9}))</f>
        <v>100</v>
      </c>
      <c r="G18" s="34">
        <f t="shared" si="1"/>
        <v>2</v>
      </c>
      <c r="H18" s="35">
        <f t="shared" si="2"/>
        <v>0</v>
      </c>
      <c r="I18" s="30">
        <f t="shared" si="3"/>
        <v>0</v>
      </c>
      <c r="J18" s="35">
        <f t="shared" si="4"/>
        <v>0</v>
      </c>
      <c r="K18" s="30">
        <f t="shared" si="5"/>
        <v>0</v>
      </c>
      <c r="L18" s="31">
        <f t="shared" si="6"/>
        <v>50</v>
      </c>
      <c r="M18" s="32">
        <f t="shared" si="7"/>
        <v>50</v>
      </c>
      <c r="N18" s="36">
        <f t="shared" si="8"/>
        <v>0</v>
      </c>
      <c r="O18" s="51">
        <f t="shared" si="9"/>
        <v>0</v>
      </c>
      <c r="P18" s="35">
        <f t="shared" si="10"/>
        <v>0</v>
      </c>
      <c r="Q18" s="30">
        <f t="shared" si="11"/>
        <v>0</v>
      </c>
      <c r="R18" s="35">
        <f t="shared" si="12"/>
        <v>0</v>
      </c>
      <c r="S18" s="30">
        <f t="shared" si="13"/>
        <v>0</v>
      </c>
      <c r="T18" s="25" t="b">
        <f t="array" ref="T18">IF(ISBLANK(ALS_Sprint!$A$2),100,IF(ISBLANK(A18),100,IF((OR(EXACT(A18,ALS_Sprint!$C$2:$C$148))),VLOOKUP(A18,ALS_Sprint!$C$2:$I$148,4,FALSE))))</f>
        <v>0</v>
      </c>
      <c r="U18" s="29">
        <f t="shared" si="14"/>
        <v>51</v>
      </c>
      <c r="V18" s="40">
        <f>VLOOKUP(U18,[1]Punktezuordnung!$A$2:$B$52,2,FALSE())</f>
        <v>0</v>
      </c>
      <c r="W18" s="55" t="b">
        <f t="array" ref="W18">IF(ISBLANK(ALS_Wurf!$A$2),0,IF(ISBLANK(A18),0,IF((OR(EXACT(A18,ALS_Wurf!$C$2:$C$148))),VLOOKUP(A18,ALS_Wurf!$C$2:$I$148,4,FALSE))))</f>
        <v>0</v>
      </c>
      <c r="X18" s="29">
        <f t="shared" si="15"/>
        <v>51</v>
      </c>
      <c r="Y18" s="40">
        <f>VLOOKUP(X18,[1]Punktezuordnung!$A$2:$B$52,2,FALSE())</f>
        <v>0</v>
      </c>
      <c r="Z18" s="28" t="b">
        <f t="array" ref="Z18">IF(ISBLANK(FRI_Sprint!$A$2),100,IF(ISBLANK(A18),100,IF((OR(EXACT(A18,FRI_Sprint!$C$2:$C$149))),VLOOKUP(A18,FRI_Sprint!$C$2:$I$149,4,FALSE))))</f>
        <v>0</v>
      </c>
      <c r="AA18" s="29">
        <f t="shared" si="16"/>
        <v>51</v>
      </c>
      <c r="AB18" s="40">
        <f>VLOOKUP(AA18,[1]Punktezuordnung!$A$2:$B$52,2,FALSE())</f>
        <v>0</v>
      </c>
      <c r="AC18" s="37" t="b">
        <f t="array" ref="AC18">IF(ISBLANK(FRI_Stoß!$A$2),0,IF(ISBLANK(A18),0,IF((OR(EXACT(A18,FRI_Stoß!$C$2:$C$147))),VLOOKUP(A18,FRI_Stoß!$C$2:$I$147,4,FALSE))))</f>
        <v>0</v>
      </c>
      <c r="AD18" s="29">
        <f t="shared" si="17"/>
        <v>51</v>
      </c>
      <c r="AE18" s="40">
        <f>VLOOKUP(AD18,[1]Punktezuordnung!$A$2:$B$52,2,FALSE())</f>
        <v>0</v>
      </c>
      <c r="AF18" s="59">
        <f t="array" ref="AF18">IF(ISBLANK(LAT_Zielweit!$A$2),0,IF(ISBLANK(A18),0,IF((OR(EXACT(A18,LAT_Zielweit!$C$2:$C$155))),VLOOKUP(A18,LAT_Zielweit!$C$2:$I$155,4,FALSE))))</f>
        <v>5</v>
      </c>
      <c r="AG18" s="29">
        <f t="shared" si="18"/>
        <v>1</v>
      </c>
      <c r="AH18" s="40">
        <f>VLOOKUP(AG18,[1]Punktezuordnung!$A$2:$B$52,2,FALSE())</f>
        <v>50</v>
      </c>
      <c r="AI18" s="38">
        <f t="array" ref="AI18">IF(ISBLANK(LAT_Dreh!$A$2),0,IF(ISBLANK(A18),0,IF((OR(EXACT(A18,LAT_Dreh!$C$2:$C$156))),VLOOKUP(A18,LAT_Dreh!$C$2:$I$156,4,FALSE))))</f>
        <v>19</v>
      </c>
      <c r="AJ18" s="29">
        <f t="shared" si="19"/>
        <v>1</v>
      </c>
      <c r="AK18" s="40">
        <f>VLOOKUP(AJ18,[1]Punktezuordnung!$A$2:$B$52,2,FALSE())</f>
        <v>50</v>
      </c>
      <c r="AL18" s="27" t="b">
        <f t="array" ref="AL18">IF(ISBLANK(NIA_Cross!$A$2),100,IF(ISBLANK(A18),100,IF((OR(EXACT(A18,NIA_Cross!$C$2:$C$154))),VLOOKUP(A18,NIA_Cross!$C$2:$I$154,4,FALSE))))</f>
        <v>0</v>
      </c>
      <c r="AM18" s="29">
        <f t="shared" si="20"/>
        <v>51</v>
      </c>
      <c r="AN18" s="30">
        <f>VLOOKUP(AM18,[1]Punktezuordnung!$A$2:$B$52,2,FALSE())</f>
        <v>0</v>
      </c>
      <c r="AO18" s="52" t="b">
        <f t="array" ref="AO18">IF(ISBLANK(NIA_Weit!$A$2),0,IF(ISBLANK(A18),0,IF((OR(EXACT(A18,NIA_Weit!$C$2:$C$153))),VLOOKUP(A18,NIA_Weit!$C$2:$I$153,4,FALSE))))</f>
        <v>0</v>
      </c>
      <c r="AP18" s="29">
        <f t="shared" si="21"/>
        <v>51</v>
      </c>
      <c r="AQ18" s="40">
        <f>VLOOKUP(AP18,[1]Punktezuordnung!$A$2:$B$52,2,FALSE())</f>
        <v>0</v>
      </c>
      <c r="AR18" s="26" t="b">
        <f t="array" ref="AR18">IF(ISBLANK(STO_Weit!$A$2),0,IF(ISBLANK(A18),0,IF((OR(EXACT(A18,STO_Weit!$C$2:$C$133))),VLOOKUP(A18,STO_Weit!$C$2:$I$133,4,FALSE))))</f>
        <v>0</v>
      </c>
      <c r="AS18" s="29">
        <f t="shared" si="22"/>
        <v>51</v>
      </c>
      <c r="AT18" s="30">
        <f>VLOOKUP(AS18,[1]Punktezuordnung!$A$2:$B$52,2,FALSE())</f>
        <v>0</v>
      </c>
      <c r="AU18" s="28" t="b">
        <f t="array" ref="AU18">IF(ISBLANK(STO_Schlagwurf!$A$2),0,IF(ISBLANK(A18),0,IF((OR(EXACT(A18,STO_Schlagwurf!$C$2:$C$133))),VLOOKUP(A18,STO_Schlagwurf!$C$2:$I$133,4,FALSE))))</f>
        <v>0</v>
      </c>
      <c r="AV18" s="29">
        <f t="shared" si="23"/>
        <v>51</v>
      </c>
      <c r="AW18" s="30">
        <f>VLOOKUP(AV18,[1]Punktezuordnung!$A$2:$B$52,2,FALSE())</f>
        <v>0</v>
      </c>
      <c r="AX18" s="26" t="b">
        <f t="array" ref="AX18">IF(ISBLANK(ANG_Hindernissprint!$A$2),100,IF(ISBLANK(A18),100,IF((OR(EXACT(A18,ANG_Hindernissprint!$C$2:$C$143))),VLOOKUP(A18,ANG_Hindernissprint!$C$2:$I$143,4,FALSE))))</f>
        <v>0</v>
      </c>
      <c r="AY18" s="33">
        <f t="shared" si="24"/>
        <v>51</v>
      </c>
      <c r="AZ18" s="30">
        <f>VLOOKUP(AY18,[1]Punktezuordnung!$A$2:$B$52,2,FALSE())</f>
        <v>0</v>
      </c>
      <c r="BA18" s="54" t="b">
        <f t="array" ref="BA18">IF(ISBLANK(ANG_Hoch!$A$2),0,IF(ISBLANK(A18),0,IF((OR(EXACT(A18,ANG_Hoch!$C$2:$C$143))),VLOOKUP(A18,ANG_Hoch!$C$2:$I$143,4,FALSE))))</f>
        <v>0</v>
      </c>
      <c r="BB18" s="29">
        <f t="shared" si="25"/>
        <v>51</v>
      </c>
      <c r="BC18" s="39">
        <f>VLOOKUP(BB18,[1]Punktezuordnung!$A$2:$B$52,2,FALSE())</f>
        <v>0</v>
      </c>
    </row>
    <row r="19" spans="1:55" ht="12" customHeight="1" x14ac:dyDescent="0.3">
      <c r="A19" s="24" t="s">
        <v>164</v>
      </c>
      <c r="B19" s="24" t="s">
        <v>24</v>
      </c>
      <c r="C19" s="24">
        <v>2020</v>
      </c>
      <c r="D19" s="24" t="s">
        <v>26</v>
      </c>
      <c r="E19" s="29">
        <f t="shared" si="0"/>
        <v>16</v>
      </c>
      <c r="F19" s="40">
        <f>SUM(LARGE(H19:S19,{1;2;3;4;5;6;7;8;9}))</f>
        <v>88</v>
      </c>
      <c r="G19" s="34">
        <f t="shared" si="1"/>
        <v>2</v>
      </c>
      <c r="H19" s="35">
        <f t="shared" si="2"/>
        <v>44</v>
      </c>
      <c r="I19" s="30">
        <f t="shared" si="3"/>
        <v>44</v>
      </c>
      <c r="J19" s="35">
        <f t="shared" si="4"/>
        <v>0</v>
      </c>
      <c r="K19" s="30">
        <f t="shared" si="5"/>
        <v>0</v>
      </c>
      <c r="L19" s="31">
        <f t="shared" si="6"/>
        <v>0</v>
      </c>
      <c r="M19" s="32">
        <f t="shared" si="7"/>
        <v>0</v>
      </c>
      <c r="N19" s="36">
        <f t="shared" si="8"/>
        <v>0</v>
      </c>
      <c r="O19" s="51">
        <f t="shared" si="9"/>
        <v>0</v>
      </c>
      <c r="P19" s="35">
        <f t="shared" si="10"/>
        <v>0</v>
      </c>
      <c r="Q19" s="30">
        <f t="shared" si="11"/>
        <v>0</v>
      </c>
      <c r="R19" s="35">
        <f t="shared" si="12"/>
        <v>0</v>
      </c>
      <c r="S19" s="30">
        <f t="shared" si="13"/>
        <v>0</v>
      </c>
      <c r="T19" s="25">
        <f t="array" ref="T19">IF(ISBLANK(ALS_Sprint!$A$2),100,IF(ISBLANK(A19),100,IF((OR(EXACT(A19,ALS_Sprint!$C$2:$C$148))),VLOOKUP(A19,ALS_Sprint!$C$2:$I$148,4,FALSE))))</f>
        <v>19.36</v>
      </c>
      <c r="U19" s="29">
        <f t="shared" si="14"/>
        <v>7</v>
      </c>
      <c r="V19" s="40">
        <f>VLOOKUP(U19,[1]Punktezuordnung!$A$2:$B$52,2,FALSE())</f>
        <v>44</v>
      </c>
      <c r="W19" s="55">
        <f t="array" ref="W19">IF(ISBLANK(ALS_Wurf!$A$2),0,IF(ISBLANK(A19),0,IF((OR(EXACT(A19,ALS_Wurf!$C$2:$C$148))),VLOOKUP(A19,ALS_Wurf!$C$2:$I$148,4,FALSE))))</f>
        <v>17</v>
      </c>
      <c r="X19" s="29">
        <f t="shared" si="15"/>
        <v>7</v>
      </c>
      <c r="Y19" s="40">
        <f>VLOOKUP(X19,[1]Punktezuordnung!$A$2:$B$52,2,FALSE())</f>
        <v>44</v>
      </c>
      <c r="Z19" s="28" t="b">
        <f t="array" ref="Z19">IF(ISBLANK(FRI_Sprint!$A$2),100,IF(ISBLANK(A19),100,IF((OR(EXACT(A19,FRI_Sprint!$C$2:$C$149))),VLOOKUP(A19,FRI_Sprint!$C$2:$I$149,4,FALSE))))</f>
        <v>0</v>
      </c>
      <c r="AA19" s="29">
        <f t="shared" si="16"/>
        <v>51</v>
      </c>
      <c r="AB19" s="40">
        <f>VLOOKUP(AA19,[1]Punktezuordnung!$A$2:$B$52,2,FALSE())</f>
        <v>0</v>
      </c>
      <c r="AC19" s="37" t="b">
        <f t="array" ref="AC19">IF(ISBLANK(FRI_Stoß!$A$2),0,IF(ISBLANK(A19),0,IF((OR(EXACT(A19,FRI_Stoß!$C$2:$C$147))),VLOOKUP(A19,FRI_Stoß!$C$2:$I$147,4,FALSE))))</f>
        <v>0</v>
      </c>
      <c r="AD19" s="29">
        <f t="shared" si="17"/>
        <v>51</v>
      </c>
      <c r="AE19" s="40">
        <f>VLOOKUP(AD19,[1]Punktezuordnung!$A$2:$B$52,2,FALSE())</f>
        <v>0</v>
      </c>
      <c r="AF19" s="59" t="b">
        <f t="array" ref="AF19">IF(ISBLANK(LAT_Zielweit!$A$2),0,IF(ISBLANK(A19),0,IF((OR(EXACT(A19,LAT_Zielweit!$C$2:$C$155))),VLOOKUP(A19,LAT_Zielweit!$C$2:$I$155,4,FALSE))))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IF(ISBLANK(LAT_Dreh!$A$2),0,IF(ISBLANK(A19),0,IF((OR(EXACT(A19,LAT_Dreh!$C$2:$C$156))),VLOOKUP(A19,LAT_Dreh!$C$2:$I$156,4,FALSE))))</f>
        <v>0</v>
      </c>
      <c r="AJ19" s="29">
        <f t="shared" si="19"/>
        <v>51</v>
      </c>
      <c r="AK19" s="40">
        <f>VLOOKUP(AJ19,[1]Punktezuordnung!$A$2:$B$52,2,FALSE())</f>
        <v>0</v>
      </c>
      <c r="AL19" s="27" t="b">
        <f t="array" ref="AL19">IF(ISBLANK(NIA_Cross!$A$2),100,IF(ISBLANK(A19),100,IF((OR(EXACT(A19,NIA_Cross!$C$2:$C$154))),VLOOKUP(A19,NIA_Cross!$C$2:$I$154,4,FALSE))))</f>
        <v>0</v>
      </c>
      <c r="AM19" s="29">
        <f t="shared" si="20"/>
        <v>51</v>
      </c>
      <c r="AN19" s="30">
        <f>VLOOKUP(AM19,[1]Punktezuordnung!$A$2:$B$52,2,FALSE())</f>
        <v>0</v>
      </c>
      <c r="AO19" s="52" t="b">
        <f t="array" ref="AO19">IF(ISBLANK(NIA_Weit!$A$2),0,IF(ISBLANK(A19),0,IF((OR(EXACT(A19,NIA_Weit!$C$2:$C$153))),VLOOKUP(A19,NIA_Weit!$C$2:$I$153,4,FALSE))))</f>
        <v>0</v>
      </c>
      <c r="AP19" s="29">
        <f t="shared" si="21"/>
        <v>51</v>
      </c>
      <c r="AQ19" s="40">
        <f>VLOOKUP(AP19,[1]Punktezuordnung!$A$2:$B$52,2,FALSE())</f>
        <v>0</v>
      </c>
      <c r="AR19" s="26" t="b">
        <f t="array" ref="AR19">IF(ISBLANK(STO_Weit!$A$2),0,IF(ISBLANK(A19),0,IF((OR(EXACT(A19,STO_Weit!$C$2:$C$133))),VLOOKUP(A19,STO_Weit!$C$2:$I$133,4,FALSE))))</f>
        <v>0</v>
      </c>
      <c r="AS19" s="29">
        <f t="shared" si="22"/>
        <v>51</v>
      </c>
      <c r="AT19" s="30">
        <f>VLOOKUP(AS19,[1]Punktezuordnung!$A$2:$B$52,2,FALSE())</f>
        <v>0</v>
      </c>
      <c r="AU19" s="28" t="b">
        <f t="array" ref="AU19">IF(ISBLANK(STO_Schlagwurf!$A$2),0,IF(ISBLANK(A19),0,IF((OR(EXACT(A19,STO_Schlagwurf!$C$2:$C$133))),VLOOKUP(A19,STO_Schlagwurf!$C$2:$I$133,4,FALSE))))</f>
        <v>0</v>
      </c>
      <c r="AV19" s="29">
        <f t="shared" si="23"/>
        <v>51</v>
      </c>
      <c r="AW19" s="30">
        <f>VLOOKUP(AV19,[1]Punktezuordnung!$A$2:$B$52,2,FALSE())</f>
        <v>0</v>
      </c>
      <c r="AX19" s="26" t="b">
        <f t="array" ref="AX19">IF(ISBLANK(ANG_Hindernissprint!$A$2),100,IF(ISBLANK(A19),100,IF((OR(EXACT(A19,ANG_Hindernissprint!$C$2:$C$143))),VLOOKUP(A19,ANG_Hindernissprint!$C$2:$I$143,4,FALSE))))</f>
        <v>0</v>
      </c>
      <c r="AY19" s="33">
        <f t="shared" si="24"/>
        <v>51</v>
      </c>
      <c r="AZ19" s="30">
        <f>VLOOKUP(AY19,[1]Punktezuordnung!$A$2:$B$52,2,FALSE())</f>
        <v>0</v>
      </c>
      <c r="BA19" s="54" t="b">
        <f t="array" ref="BA19">IF(ISBLANK(ANG_Hoch!$A$2),0,IF(ISBLANK(A19),0,IF((OR(EXACT(A19,ANG_Hoch!$C$2:$C$143))),VLOOKUP(A19,ANG_Hoch!$C$2:$I$143,4,FALSE))))</f>
        <v>0</v>
      </c>
      <c r="BB19" s="29">
        <f t="shared" si="25"/>
        <v>51</v>
      </c>
      <c r="BC19" s="39">
        <f>VLOOKUP(BB19,[1]Punktezuordnung!$A$2:$B$52,2,FALSE())</f>
        <v>0</v>
      </c>
    </row>
    <row r="20" spans="1:55" ht="12" customHeight="1" x14ac:dyDescent="0.3">
      <c r="A20" s="24" t="s">
        <v>302</v>
      </c>
      <c r="B20" s="24" t="s">
        <v>24</v>
      </c>
      <c r="C20" s="24">
        <v>2019</v>
      </c>
      <c r="D20" s="24" t="s">
        <v>184</v>
      </c>
      <c r="E20" s="29">
        <f t="shared" si="0"/>
        <v>16</v>
      </c>
      <c r="F20" s="40">
        <f>SUM(LARGE(H20:S20,{1;2;3;4;5;6;7;8;9}))</f>
        <v>88</v>
      </c>
      <c r="G20" s="34">
        <f t="shared" si="1"/>
        <v>2</v>
      </c>
      <c r="H20" s="35">
        <f t="shared" si="2"/>
        <v>0</v>
      </c>
      <c r="I20" s="30">
        <f t="shared" si="3"/>
        <v>0</v>
      </c>
      <c r="J20" s="35">
        <f t="shared" si="4"/>
        <v>0</v>
      </c>
      <c r="K20" s="30">
        <f t="shared" si="5"/>
        <v>0</v>
      </c>
      <c r="L20" s="31">
        <f t="shared" si="6"/>
        <v>0</v>
      </c>
      <c r="M20" s="32">
        <f t="shared" si="7"/>
        <v>0</v>
      </c>
      <c r="N20" s="36">
        <f t="shared" si="8"/>
        <v>0</v>
      </c>
      <c r="O20" s="51">
        <f t="shared" si="9"/>
        <v>0</v>
      </c>
      <c r="P20" s="35">
        <f t="shared" si="10"/>
        <v>46</v>
      </c>
      <c r="Q20" s="30">
        <f t="shared" si="11"/>
        <v>42</v>
      </c>
      <c r="R20" s="35">
        <f t="shared" si="12"/>
        <v>0</v>
      </c>
      <c r="S20" s="30">
        <f t="shared" si="13"/>
        <v>0</v>
      </c>
      <c r="T20" s="25" t="b">
        <f t="array" ref="T20">IF(ISBLANK(ALS_Sprint!$A$2),100,IF(ISBLANK(A20),100,IF((OR(EXACT(A20,ALS_Sprint!$C$2:$C$148))),VLOOKUP(A20,ALS_Sprint!$C$2:$I$148,4,FALSE))))</f>
        <v>0</v>
      </c>
      <c r="U20" s="29">
        <f t="shared" si="14"/>
        <v>51</v>
      </c>
      <c r="V20" s="40">
        <f>VLOOKUP(U20,[1]Punktezuordnung!$A$2:$B$52,2,FALSE())</f>
        <v>0</v>
      </c>
      <c r="W20" s="55" t="b">
        <f t="array" ref="W20">IF(ISBLANK(ALS_Wurf!$A$2),0,IF(ISBLANK(A20),0,IF((OR(EXACT(A20,ALS_Wurf!$C$2:$C$148))),VLOOKUP(A20,ALS_Wurf!$C$2:$I$148,4,FALSE))))</f>
        <v>0</v>
      </c>
      <c r="X20" s="29">
        <f t="shared" si="15"/>
        <v>51</v>
      </c>
      <c r="Y20" s="40">
        <f>VLOOKUP(X20,[1]Punktezuordnung!$A$2:$B$52,2,FALSE())</f>
        <v>0</v>
      </c>
      <c r="Z20" s="28" t="b">
        <f t="array" ref="Z20">IF(ISBLANK(FRI_Sprint!$A$2),100,IF(ISBLANK(A20),100,IF((OR(EXACT(A20,FRI_Sprint!$C$2:$C$149))),VLOOKUP(A20,FRI_Sprint!$C$2:$I$149,4,FALSE))))</f>
        <v>0</v>
      </c>
      <c r="AA20" s="29">
        <f t="shared" si="16"/>
        <v>51</v>
      </c>
      <c r="AB20" s="40">
        <f>VLOOKUP(AA20,[1]Punktezuordnung!$A$2:$B$52,2,FALSE())</f>
        <v>0</v>
      </c>
      <c r="AC20" s="37" t="b">
        <f t="array" ref="AC20">IF(ISBLANK(FRI_Stoß!$A$2),0,IF(ISBLANK(A20),0,IF((OR(EXACT(A20,FRI_Stoß!$C$2:$C$147))),VLOOKUP(A20,FRI_Stoß!$C$2:$I$147,4,FALSE))))</f>
        <v>0</v>
      </c>
      <c r="AD20" s="29">
        <f t="shared" si="17"/>
        <v>51</v>
      </c>
      <c r="AE20" s="40">
        <f>VLOOKUP(AD20,[1]Punktezuordnung!$A$2:$B$52,2,FALSE())</f>
        <v>0</v>
      </c>
      <c r="AF20" s="59" t="b">
        <f t="array" ref="AF20">IF(ISBLANK(LAT_Zielweit!$A$2),0,IF(ISBLANK(A20),0,IF((OR(EXACT(A20,LAT_Zielweit!$C$2:$C$155))),VLOOKUP(A20,LAT_Zielweit!$C$2:$I$155,4,FALSE))))</f>
        <v>0</v>
      </c>
      <c r="AG20" s="29">
        <f t="shared" si="18"/>
        <v>51</v>
      </c>
      <c r="AH20" s="40">
        <f>VLOOKUP(AG20,[1]Punktezuordnung!$A$2:$B$52,2,FALSE())</f>
        <v>0</v>
      </c>
      <c r="AI20" s="38" t="b">
        <f t="array" ref="AI20">IF(ISBLANK(LAT_Dreh!$A$2),0,IF(ISBLANK(A20),0,IF((OR(EXACT(A20,LAT_Dreh!$C$2:$C$156))),VLOOKUP(A20,LAT_Dreh!$C$2:$I$156,4,FALSE))))</f>
        <v>0</v>
      </c>
      <c r="AJ20" s="29">
        <f t="shared" si="19"/>
        <v>51</v>
      </c>
      <c r="AK20" s="40">
        <f>VLOOKUP(AJ20,[1]Punktezuordnung!$A$2:$B$52,2,FALSE())</f>
        <v>0</v>
      </c>
      <c r="AL20" s="27">
        <v>1000</v>
      </c>
      <c r="AM20" s="29">
        <f t="shared" si="20"/>
        <v>51</v>
      </c>
      <c r="AN20" s="30">
        <f>VLOOKUP(AM20,[1]Punktezuordnung!$A$2:$B$52,2,FALSE())</f>
        <v>0</v>
      </c>
      <c r="AO20" s="52" t="b">
        <f t="array" ref="AO20">IF(ISBLANK(NIA_Weit!$A$2),0,IF(ISBLANK(A20),0,IF((OR(EXACT(A20,NIA_Weit!$C$2:$C$153))),VLOOKUP(A20,NIA_Weit!$C$2:$I$153,4,FALSE))))</f>
        <v>0</v>
      </c>
      <c r="AP20" s="29">
        <f t="shared" si="21"/>
        <v>51</v>
      </c>
      <c r="AQ20" s="40">
        <f>VLOOKUP(AP20,[1]Punktezuordnung!$A$2:$B$52,2,FALSE())</f>
        <v>0</v>
      </c>
      <c r="AR20" s="26">
        <f t="array" ref="AR20">IF(ISBLANK(STO_Weit!$A$2),0,IF(ISBLANK(A20),0,IF((OR(EXACT(A20,STO_Weit!$C$2:$C$133))),VLOOKUP(A20,STO_Weit!$C$2:$I$133,4,FALSE))))</f>
        <v>1.5</v>
      </c>
      <c r="AS20" s="29">
        <f t="shared" si="22"/>
        <v>5</v>
      </c>
      <c r="AT20" s="30">
        <f>VLOOKUP(AS20,[1]Punktezuordnung!$A$2:$B$52,2,FALSE())</f>
        <v>46</v>
      </c>
      <c r="AU20" s="28">
        <f t="array" ref="AU20">IF(ISBLANK(STO_Schlagwurf!$A$2),0,IF(ISBLANK(A20),0,IF((OR(EXACT(A20,STO_Schlagwurf!$C$2:$C$133))),VLOOKUP(A20,STO_Schlagwurf!$C$2:$I$133,4,FALSE))))</f>
        <v>23</v>
      </c>
      <c r="AV20" s="29">
        <f t="shared" si="23"/>
        <v>9</v>
      </c>
      <c r="AW20" s="30">
        <f>VLOOKUP(AV20,[1]Punktezuordnung!$A$2:$B$52,2,FALSE())</f>
        <v>42</v>
      </c>
      <c r="AX20" s="26" t="b">
        <f t="array" ref="AX20">IF(ISBLANK(ANG_Hindernissprint!$A$2),100,IF(ISBLANK(A20),100,IF((OR(EXACT(A20,ANG_Hindernissprint!$C$2:$C$143))),VLOOKUP(A20,ANG_Hindernissprint!$C$2:$I$143,4,FALSE))))</f>
        <v>0</v>
      </c>
      <c r="AY20" s="33">
        <f t="shared" si="24"/>
        <v>51</v>
      </c>
      <c r="AZ20" s="30">
        <f>VLOOKUP(AY20,[1]Punktezuordnung!$A$2:$B$52,2,FALSE())</f>
        <v>0</v>
      </c>
      <c r="BA20" s="54" t="b">
        <f t="array" ref="BA20">IF(ISBLANK(ANG_Hoch!$A$2),0,IF(ISBLANK(A20),0,IF((OR(EXACT(A20,ANG_Hoch!$C$2:$C$143))),VLOOKUP(A20,ANG_Hoch!$C$2:$I$143,4,FALSE))))</f>
        <v>0</v>
      </c>
      <c r="BB20" s="29">
        <f t="shared" si="25"/>
        <v>51</v>
      </c>
      <c r="BC20" s="39">
        <f>VLOOKUP(BB20,[1]Punktezuordnung!$A$2:$B$52,2,FALSE())</f>
        <v>0</v>
      </c>
    </row>
    <row r="21" spans="1:55" ht="12" customHeight="1" x14ac:dyDescent="0.3">
      <c r="A21" s="24" t="s">
        <v>303</v>
      </c>
      <c r="B21" s="24" t="s">
        <v>24</v>
      </c>
      <c r="C21" s="24">
        <v>2019</v>
      </c>
      <c r="D21" s="24" t="s">
        <v>184</v>
      </c>
      <c r="E21" s="29">
        <f t="shared" si="0"/>
        <v>16</v>
      </c>
      <c r="F21" s="40">
        <f>SUM(LARGE(H21:S21,{1;2;3;4;5;6;7;8;9}))</f>
        <v>88</v>
      </c>
      <c r="G21" s="34">
        <f t="shared" si="1"/>
        <v>2</v>
      </c>
      <c r="H21" s="35">
        <f t="shared" si="2"/>
        <v>0</v>
      </c>
      <c r="I21" s="30">
        <f t="shared" si="3"/>
        <v>0</v>
      </c>
      <c r="J21" s="35">
        <f t="shared" si="4"/>
        <v>0</v>
      </c>
      <c r="K21" s="30">
        <f t="shared" si="5"/>
        <v>0</v>
      </c>
      <c r="L21" s="31">
        <f t="shared" si="6"/>
        <v>0</v>
      </c>
      <c r="M21" s="32">
        <f t="shared" si="7"/>
        <v>0</v>
      </c>
      <c r="N21" s="36">
        <f t="shared" si="8"/>
        <v>0</v>
      </c>
      <c r="O21" s="51">
        <f t="shared" si="9"/>
        <v>0</v>
      </c>
      <c r="P21" s="35">
        <f t="shared" si="10"/>
        <v>46</v>
      </c>
      <c r="Q21" s="30">
        <f t="shared" si="11"/>
        <v>42</v>
      </c>
      <c r="R21" s="35">
        <f t="shared" si="12"/>
        <v>0</v>
      </c>
      <c r="S21" s="30">
        <f t="shared" si="13"/>
        <v>0</v>
      </c>
      <c r="T21" s="25" t="b">
        <f t="array" ref="T21">IF(ISBLANK(ALS_Sprint!$A$2),100,IF(ISBLANK(A21),100,IF((OR(EXACT(A21,ALS_Sprint!$C$2:$C$148))),VLOOKUP(A21,ALS_Sprint!$C$2:$I$148,4,FALSE))))</f>
        <v>0</v>
      </c>
      <c r="U21" s="29">
        <f t="shared" si="14"/>
        <v>51</v>
      </c>
      <c r="V21" s="40">
        <f>VLOOKUP(U21,[1]Punktezuordnung!$A$2:$B$52,2,FALSE())</f>
        <v>0</v>
      </c>
      <c r="W21" s="55" t="b">
        <f t="array" ref="W21">IF(ISBLANK(ALS_Wurf!$A$2),0,IF(ISBLANK(A21),0,IF((OR(EXACT(A21,ALS_Wurf!$C$2:$C$148))),VLOOKUP(A21,ALS_Wurf!$C$2:$I$148,4,FALSE))))</f>
        <v>0</v>
      </c>
      <c r="X21" s="29">
        <f t="shared" si="15"/>
        <v>51</v>
      </c>
      <c r="Y21" s="40">
        <f>VLOOKUP(X21,[1]Punktezuordnung!$A$2:$B$52,2,FALSE())</f>
        <v>0</v>
      </c>
      <c r="Z21" s="28" t="b">
        <f t="array" ref="Z21">IF(ISBLANK(FRI_Sprint!$A$2),100,IF(ISBLANK(A21),100,IF((OR(EXACT(A21,FRI_Sprint!$C$2:$C$149))),VLOOKUP(A21,FRI_Sprint!$C$2:$I$149,4,FALSE))))</f>
        <v>0</v>
      </c>
      <c r="AA21" s="29">
        <f t="shared" si="16"/>
        <v>51</v>
      </c>
      <c r="AB21" s="40">
        <f>VLOOKUP(AA21,[1]Punktezuordnung!$A$2:$B$52,2,FALSE())</f>
        <v>0</v>
      </c>
      <c r="AC21" s="37" t="b">
        <f t="array" ref="AC21">IF(ISBLANK(FRI_Stoß!$A$2),0,IF(ISBLANK(A21),0,IF((OR(EXACT(A21,FRI_Stoß!$C$2:$C$147))),VLOOKUP(A21,FRI_Stoß!$C$2:$I$147,4,FALSE))))</f>
        <v>0</v>
      </c>
      <c r="AD21" s="29">
        <f t="shared" si="17"/>
        <v>51</v>
      </c>
      <c r="AE21" s="40">
        <f>VLOOKUP(AD21,[1]Punktezuordnung!$A$2:$B$52,2,FALSE())</f>
        <v>0</v>
      </c>
      <c r="AF21" s="59" t="b">
        <f t="array" ref="AF21">IF(ISBLANK(LAT_Zielweit!$A$2),0,IF(ISBLANK(A21),0,IF((OR(EXACT(A21,LAT_Zielweit!$C$2:$C$155))),VLOOKUP(A21,LAT_Zielweit!$C$2:$I$155,4,FALSE))))</f>
        <v>0</v>
      </c>
      <c r="AG21" s="29">
        <f t="shared" si="18"/>
        <v>51</v>
      </c>
      <c r="AH21" s="40">
        <f>VLOOKUP(AG21,[1]Punktezuordnung!$A$2:$B$52,2,FALSE())</f>
        <v>0</v>
      </c>
      <c r="AI21" s="38" t="b">
        <f t="array" ref="AI21">IF(ISBLANK(LAT_Dreh!$A$2),0,IF(ISBLANK(A21),0,IF((OR(EXACT(A21,LAT_Dreh!$C$2:$C$156))),VLOOKUP(A21,LAT_Dreh!$C$2:$I$156,4,FALSE))))</f>
        <v>0</v>
      </c>
      <c r="AJ21" s="29">
        <f t="shared" si="19"/>
        <v>51</v>
      </c>
      <c r="AK21" s="40">
        <f>VLOOKUP(AJ21,[1]Punktezuordnung!$A$2:$B$52,2,FALSE())</f>
        <v>0</v>
      </c>
      <c r="AL21" s="27">
        <v>1000</v>
      </c>
      <c r="AM21" s="29">
        <f t="shared" si="20"/>
        <v>51</v>
      </c>
      <c r="AN21" s="30">
        <f>VLOOKUP(AM21,[1]Punktezuordnung!$A$2:$B$52,2,FALSE())</f>
        <v>0</v>
      </c>
      <c r="AO21" s="52" t="b">
        <f t="array" ref="AO21">IF(ISBLANK(NIA_Weit!$A$2),0,IF(ISBLANK(A21),0,IF((OR(EXACT(A21,NIA_Weit!$C$2:$C$153))),VLOOKUP(A21,NIA_Weit!$C$2:$I$153,4,FALSE))))</f>
        <v>0</v>
      </c>
      <c r="AP21" s="29">
        <f t="shared" si="21"/>
        <v>51</v>
      </c>
      <c r="AQ21" s="40">
        <f>VLOOKUP(AP21,[1]Punktezuordnung!$A$2:$B$52,2,FALSE())</f>
        <v>0</v>
      </c>
      <c r="AR21" s="26">
        <f t="array" ref="AR21">IF(ISBLANK(STO_Weit!$A$2),0,IF(ISBLANK(A21),0,IF((OR(EXACT(A21,STO_Weit!$C$2:$C$133))),VLOOKUP(A21,STO_Weit!$C$2:$I$133,4,FALSE))))</f>
        <v>1.5</v>
      </c>
      <c r="AS21" s="29">
        <f t="shared" si="22"/>
        <v>5</v>
      </c>
      <c r="AT21" s="30">
        <f>VLOOKUP(AS21,[1]Punktezuordnung!$A$2:$B$52,2,FALSE())</f>
        <v>46</v>
      </c>
      <c r="AU21" s="28">
        <f t="array" ref="AU21">IF(ISBLANK(STO_Schlagwurf!$A$2),0,IF(ISBLANK(A21),0,IF((OR(EXACT(A21,STO_Schlagwurf!$C$2:$C$133))),VLOOKUP(A21,STO_Schlagwurf!$C$2:$I$133,4,FALSE))))</f>
        <v>23</v>
      </c>
      <c r="AV21" s="29">
        <f t="shared" si="23"/>
        <v>9</v>
      </c>
      <c r="AW21" s="30">
        <f>VLOOKUP(AV21,[1]Punktezuordnung!$A$2:$B$52,2,FALSE())</f>
        <v>42</v>
      </c>
      <c r="AX21" s="26" t="b">
        <f t="array" ref="AX21">IF(ISBLANK(ANG_Hindernissprint!$A$2),100,IF(ISBLANK(A21),100,IF((OR(EXACT(A21,ANG_Hindernissprint!$C$2:$C$143))),VLOOKUP(A21,ANG_Hindernissprint!$C$2:$I$143,4,FALSE))))</f>
        <v>0</v>
      </c>
      <c r="AY21" s="33">
        <f t="shared" si="24"/>
        <v>51</v>
      </c>
      <c r="AZ21" s="30">
        <f>VLOOKUP(AY21,[1]Punktezuordnung!$A$2:$B$52,2,FALSE())</f>
        <v>0</v>
      </c>
      <c r="BA21" s="54" t="b">
        <f t="array" ref="BA21">IF(ISBLANK(ANG_Hoch!$A$2),0,IF(ISBLANK(A21),0,IF((OR(EXACT(A21,ANG_Hoch!$C$2:$C$143))),VLOOKUP(A21,ANG_Hoch!$C$2:$I$143,4,FALSE))))</f>
        <v>0</v>
      </c>
      <c r="BB21" s="29">
        <f t="shared" si="25"/>
        <v>51</v>
      </c>
      <c r="BC21" s="39">
        <f>VLOOKUP(BB21,[1]Punktezuordnung!$A$2:$B$52,2,FALSE())</f>
        <v>0</v>
      </c>
    </row>
    <row r="22" spans="1:55" ht="12" customHeight="1" x14ac:dyDescent="0.3">
      <c r="A22" s="24" t="s">
        <v>165</v>
      </c>
      <c r="B22" s="24" t="s">
        <v>24</v>
      </c>
      <c r="C22" s="24">
        <v>2020</v>
      </c>
      <c r="D22" s="24" t="s">
        <v>36</v>
      </c>
      <c r="E22" s="29">
        <f t="shared" si="0"/>
        <v>19</v>
      </c>
      <c r="F22" s="40">
        <f>SUM(LARGE(H22:S22,{1;2;3;4;5;6;7;8;9}))</f>
        <v>87</v>
      </c>
      <c r="G22" s="34">
        <f t="shared" si="1"/>
        <v>2</v>
      </c>
      <c r="H22" s="35">
        <f t="shared" si="2"/>
        <v>43</v>
      </c>
      <c r="I22" s="30">
        <f t="shared" si="3"/>
        <v>44</v>
      </c>
      <c r="J22" s="35">
        <f t="shared" si="4"/>
        <v>0</v>
      </c>
      <c r="K22" s="30">
        <f t="shared" si="5"/>
        <v>0</v>
      </c>
      <c r="L22" s="31">
        <f t="shared" si="6"/>
        <v>0</v>
      </c>
      <c r="M22" s="32">
        <f t="shared" si="7"/>
        <v>0</v>
      </c>
      <c r="N22" s="36">
        <f t="shared" si="8"/>
        <v>0</v>
      </c>
      <c r="O22" s="51">
        <f t="shared" si="9"/>
        <v>0</v>
      </c>
      <c r="P22" s="35">
        <f t="shared" si="10"/>
        <v>0</v>
      </c>
      <c r="Q22" s="30">
        <f t="shared" si="11"/>
        <v>0</v>
      </c>
      <c r="R22" s="35">
        <f t="shared" si="12"/>
        <v>0</v>
      </c>
      <c r="S22" s="30">
        <f t="shared" si="13"/>
        <v>0</v>
      </c>
      <c r="T22" s="25">
        <f t="array" ref="T22">IF(ISBLANK(ALS_Sprint!$A$2),100,IF(ISBLANK(A22),100,IF((OR(EXACT(A22,ALS_Sprint!$C$2:$C$148))),VLOOKUP(A22,ALS_Sprint!$C$2:$I$148,4,FALSE))))</f>
        <v>19.84</v>
      </c>
      <c r="U22" s="29">
        <f t="shared" si="14"/>
        <v>8</v>
      </c>
      <c r="V22" s="40">
        <f>VLOOKUP(U22,[1]Punktezuordnung!$A$2:$B$52,2,FALSE())</f>
        <v>43</v>
      </c>
      <c r="W22" s="55">
        <f t="array" ref="W22">IF(ISBLANK(ALS_Wurf!$A$2),0,IF(ISBLANK(A22),0,IF((OR(EXACT(A22,ALS_Wurf!$C$2:$C$148))),VLOOKUP(A22,ALS_Wurf!$C$2:$I$148,4,FALSE))))</f>
        <v>17</v>
      </c>
      <c r="X22" s="29">
        <f t="shared" si="15"/>
        <v>7</v>
      </c>
      <c r="Y22" s="40">
        <f>VLOOKUP(X22,[1]Punktezuordnung!$A$2:$B$52,2,FALSE())</f>
        <v>44</v>
      </c>
      <c r="Z22" s="28" t="b">
        <f t="array" ref="Z22">IF(ISBLANK(FRI_Sprint!$A$2),100,IF(ISBLANK(A22),100,IF((OR(EXACT(A22,FRI_Sprint!$C$2:$C$149))),VLOOKUP(A22,FRI_Sprint!$C$2:$I$149,4,FALSE))))</f>
        <v>0</v>
      </c>
      <c r="AA22" s="29">
        <f t="shared" si="16"/>
        <v>51</v>
      </c>
      <c r="AB22" s="40">
        <f>VLOOKUP(AA22,[1]Punktezuordnung!$A$2:$B$52,2,FALSE())</f>
        <v>0</v>
      </c>
      <c r="AC22" s="37" t="b">
        <f t="array" ref="AC22">IF(ISBLANK(FRI_Stoß!$A$2),0,IF(ISBLANK(A22),0,IF((OR(EXACT(A22,FRI_Stoß!$C$2:$C$147))),VLOOKUP(A22,FRI_Stoß!$C$2:$I$147,4,FALSE))))</f>
        <v>0</v>
      </c>
      <c r="AD22" s="29">
        <f t="shared" si="17"/>
        <v>51</v>
      </c>
      <c r="AE22" s="40">
        <f>VLOOKUP(AD22,[1]Punktezuordnung!$A$2:$B$52,2,FALSE())</f>
        <v>0</v>
      </c>
      <c r="AF22" s="59" t="b">
        <f t="array" ref="AF22">IF(ISBLANK(LAT_Zielweit!$A$2),0,IF(ISBLANK(A22),0,IF((OR(EXACT(A22,LAT_Zielweit!$C$2:$C$155))),VLOOKUP(A22,LAT_Zielweit!$C$2:$I$155,4,FALSE))))</f>
        <v>0</v>
      </c>
      <c r="AG22" s="29">
        <f t="shared" si="18"/>
        <v>51</v>
      </c>
      <c r="AH22" s="40">
        <f>VLOOKUP(AG22,[1]Punktezuordnung!$A$2:$B$52,2,FALSE())</f>
        <v>0</v>
      </c>
      <c r="AI22" s="38" t="b">
        <f t="array" ref="AI22">IF(ISBLANK(LAT_Dreh!$A$2),0,IF(ISBLANK(A22),0,IF((OR(EXACT(A22,LAT_Dreh!$C$2:$C$156))),VLOOKUP(A22,LAT_Dreh!$C$2:$I$156,4,FALSE))))</f>
        <v>0</v>
      </c>
      <c r="AJ22" s="29">
        <f t="shared" si="19"/>
        <v>51</v>
      </c>
      <c r="AK22" s="40">
        <f>VLOOKUP(AJ22,[1]Punktezuordnung!$A$2:$B$52,2,FALSE())</f>
        <v>0</v>
      </c>
      <c r="AL22" s="27" t="b">
        <f t="array" ref="AL22">IF(ISBLANK(NIA_Cross!$A$2),100,IF(ISBLANK(A22),100,IF((OR(EXACT(A22,NIA_Cross!$C$2:$C$154))),VLOOKUP(A22,NIA_Cross!$C$2:$I$154,4,FALSE))))</f>
        <v>0</v>
      </c>
      <c r="AM22" s="29">
        <f t="shared" si="20"/>
        <v>51</v>
      </c>
      <c r="AN22" s="30">
        <f>VLOOKUP(AM22,[1]Punktezuordnung!$A$2:$B$52,2,FALSE())</f>
        <v>0</v>
      </c>
      <c r="AO22" s="52" t="b">
        <f t="array" ref="AO22">IF(ISBLANK(NIA_Weit!$A$2),0,IF(ISBLANK(A22),0,IF((OR(EXACT(A22,NIA_Weit!$C$2:$C$153))),VLOOKUP(A22,NIA_Weit!$C$2:$I$153,4,FALSE))))</f>
        <v>0</v>
      </c>
      <c r="AP22" s="29">
        <f t="shared" si="21"/>
        <v>51</v>
      </c>
      <c r="AQ22" s="40">
        <f>VLOOKUP(AP22,[1]Punktezuordnung!$A$2:$B$52,2,FALSE())</f>
        <v>0</v>
      </c>
      <c r="AR22" s="26" t="b">
        <f t="array" ref="AR22">IF(ISBLANK(STO_Weit!$A$2),0,IF(ISBLANK(A22),0,IF((OR(EXACT(A22,STO_Weit!$C$2:$C$133))),VLOOKUP(A22,STO_Weit!$C$2:$I$133,4,FALSE))))</f>
        <v>0</v>
      </c>
      <c r="AS22" s="29">
        <f t="shared" si="22"/>
        <v>51</v>
      </c>
      <c r="AT22" s="30">
        <f>VLOOKUP(AS22,[1]Punktezuordnung!$A$2:$B$52,2,FALSE())</f>
        <v>0</v>
      </c>
      <c r="AU22" s="28" t="b">
        <f t="array" ref="AU22">IF(ISBLANK(STO_Schlagwurf!$A$2),0,IF(ISBLANK(A22),0,IF((OR(EXACT(A22,STO_Schlagwurf!$C$2:$C$133))),VLOOKUP(A22,STO_Schlagwurf!$C$2:$I$133,4,FALSE))))</f>
        <v>0</v>
      </c>
      <c r="AV22" s="29">
        <f t="shared" si="23"/>
        <v>51</v>
      </c>
      <c r="AW22" s="30">
        <f>VLOOKUP(AV22,[1]Punktezuordnung!$A$2:$B$52,2,FALSE())</f>
        <v>0</v>
      </c>
      <c r="AX22" s="26" t="b">
        <f t="array" ref="AX22">IF(ISBLANK(ANG_Hindernissprint!$A$2),100,IF(ISBLANK(A22),100,IF((OR(EXACT(A22,ANG_Hindernissprint!$C$2:$C$143))),VLOOKUP(A22,ANG_Hindernissprint!$C$2:$I$143,4,FALSE))))</f>
        <v>0</v>
      </c>
      <c r="AY22" s="33">
        <f t="shared" si="24"/>
        <v>51</v>
      </c>
      <c r="AZ22" s="30">
        <f>VLOOKUP(AY22,[1]Punktezuordnung!$A$2:$B$52,2,FALSE())</f>
        <v>0</v>
      </c>
      <c r="BA22" s="54" t="b">
        <f t="array" ref="BA22">IF(ISBLANK(ANG_Hoch!$A$2),0,IF(ISBLANK(A22),0,IF((OR(EXACT(A22,ANG_Hoch!$C$2:$C$143))),VLOOKUP(A22,ANG_Hoch!$C$2:$I$143,4,FALSE))))</f>
        <v>0</v>
      </c>
      <c r="BB22" s="29">
        <f t="shared" si="25"/>
        <v>51</v>
      </c>
      <c r="BC22" s="39">
        <f>VLOOKUP(BB22,[1]Punktezuordnung!$A$2:$B$52,2,FALSE())</f>
        <v>0</v>
      </c>
    </row>
    <row r="23" spans="1:55" ht="12" customHeight="1" x14ac:dyDescent="0.3">
      <c r="A23" s="24" t="s">
        <v>269</v>
      </c>
      <c r="B23" s="24" t="s">
        <v>24</v>
      </c>
      <c r="C23" s="24">
        <v>2019</v>
      </c>
      <c r="D23" s="24" t="s">
        <v>260</v>
      </c>
      <c r="E23" s="29">
        <f t="shared" si="0"/>
        <v>20</v>
      </c>
      <c r="F23" s="40">
        <f>SUM(LARGE(H23:S23,{1;2;3;4;5;6;7;8;9}))</f>
        <v>85</v>
      </c>
      <c r="G23" s="34">
        <f t="shared" si="1"/>
        <v>2</v>
      </c>
      <c r="H23" s="35">
        <f t="shared" si="2"/>
        <v>0</v>
      </c>
      <c r="I23" s="30">
        <f t="shared" si="3"/>
        <v>0</v>
      </c>
      <c r="J23" s="35">
        <f t="shared" si="4"/>
        <v>0</v>
      </c>
      <c r="K23" s="30">
        <f t="shared" si="5"/>
        <v>0</v>
      </c>
      <c r="L23" s="31">
        <f t="shared" si="6"/>
        <v>0</v>
      </c>
      <c r="M23" s="32">
        <f t="shared" si="7"/>
        <v>0</v>
      </c>
      <c r="N23" s="36">
        <f t="shared" si="8"/>
        <v>44</v>
      </c>
      <c r="O23" s="51">
        <f t="shared" si="9"/>
        <v>41</v>
      </c>
      <c r="P23" s="35">
        <f t="shared" si="10"/>
        <v>0</v>
      </c>
      <c r="Q23" s="30">
        <f t="shared" si="11"/>
        <v>0</v>
      </c>
      <c r="R23" s="35">
        <f t="shared" si="12"/>
        <v>0</v>
      </c>
      <c r="S23" s="30">
        <f t="shared" si="13"/>
        <v>0</v>
      </c>
      <c r="T23" s="25" t="b">
        <f t="array" ref="T23">IF(ISBLANK(ALS_Sprint!$A$2),100,IF(ISBLANK(A23),100,IF((OR(EXACT(A23,ALS_Sprint!$C$2:$C$148))),VLOOKUP(A23,ALS_Sprint!$C$2:$I$148,4,FALSE))))</f>
        <v>0</v>
      </c>
      <c r="U23" s="29">
        <f t="shared" si="14"/>
        <v>51</v>
      </c>
      <c r="V23" s="40">
        <f>VLOOKUP(U23,[1]Punktezuordnung!$A$2:$B$52,2,FALSE())</f>
        <v>0</v>
      </c>
      <c r="W23" s="55" t="b">
        <f t="array" ref="W23">IF(ISBLANK(ALS_Wurf!$A$2),0,IF(ISBLANK(A23),0,IF((OR(EXACT(A23,ALS_Wurf!$C$2:$C$148))),VLOOKUP(A23,ALS_Wurf!$C$2:$I$148,4,FALSE))))</f>
        <v>0</v>
      </c>
      <c r="X23" s="29">
        <f t="shared" si="15"/>
        <v>51</v>
      </c>
      <c r="Y23" s="40">
        <f>VLOOKUP(X23,[1]Punktezuordnung!$A$2:$B$52,2,FALSE())</f>
        <v>0</v>
      </c>
      <c r="Z23" s="28" t="b">
        <f t="array" ref="Z23">IF(ISBLANK(FRI_Sprint!$A$2),100,IF(ISBLANK(A23),100,IF((OR(EXACT(A23,FRI_Sprint!$C$2:$C$149))),VLOOKUP(A23,FRI_Sprint!$C$2:$I$149,4,FALSE))))</f>
        <v>0</v>
      </c>
      <c r="AA23" s="29">
        <f t="shared" si="16"/>
        <v>51</v>
      </c>
      <c r="AB23" s="40">
        <f>VLOOKUP(AA23,[1]Punktezuordnung!$A$2:$B$52,2,FALSE())</f>
        <v>0</v>
      </c>
      <c r="AC23" s="37" t="b">
        <f t="array" ref="AC23">IF(ISBLANK(FRI_Stoß!$A$2),0,IF(ISBLANK(A23),0,IF((OR(EXACT(A23,FRI_Stoß!$C$2:$C$147))),VLOOKUP(A23,FRI_Stoß!$C$2:$I$147,4,FALSE))))</f>
        <v>0</v>
      </c>
      <c r="AD23" s="29">
        <f t="shared" si="17"/>
        <v>51</v>
      </c>
      <c r="AE23" s="40">
        <f>VLOOKUP(AD23,[1]Punktezuordnung!$A$2:$B$52,2,FALSE())</f>
        <v>0</v>
      </c>
      <c r="AF23" s="59" t="b">
        <f t="array" ref="AF23">IF(ISBLANK(LAT_Zielweit!$A$2),0,IF(ISBLANK(A23),0,IF((OR(EXACT(A23,LAT_Zielweit!$C$2:$C$155))),VLOOKUP(A23,LAT_Zielweit!$C$2:$I$155,4,FALSE))))</f>
        <v>0</v>
      </c>
      <c r="AG23" s="29">
        <f t="shared" si="18"/>
        <v>51</v>
      </c>
      <c r="AH23" s="40">
        <f>VLOOKUP(AG23,[1]Punktezuordnung!$A$2:$B$52,2,FALSE())</f>
        <v>0</v>
      </c>
      <c r="AI23" s="38" t="b">
        <f t="array" ref="AI23">IF(ISBLANK(LAT_Dreh!$A$2),0,IF(ISBLANK(A23),0,IF((OR(EXACT(A23,LAT_Dreh!$C$2:$C$156))),VLOOKUP(A23,LAT_Dreh!$C$2:$I$156,4,FALSE))))</f>
        <v>0</v>
      </c>
      <c r="AJ23" s="29">
        <f t="shared" si="19"/>
        <v>51</v>
      </c>
      <c r="AK23" s="40">
        <f>VLOOKUP(AJ23,[1]Punktezuordnung!$A$2:$B$52,2,FALSE())</f>
        <v>0</v>
      </c>
      <c r="AL23" s="27">
        <f t="array" ref="AL23">IF(ISBLANK(NIA_Cross!$A$2),100,IF(ISBLANK(A23),100,IF((OR(EXACT(A23,NIA_Cross!$C$2:$C$154))),VLOOKUP(A23,NIA_Cross!$C$2:$I$154,4,FALSE))))</f>
        <v>165.3</v>
      </c>
      <c r="AM23" s="29">
        <f t="shared" si="20"/>
        <v>7</v>
      </c>
      <c r="AN23" s="30">
        <f>VLOOKUP(AM23,[1]Punktezuordnung!$A$2:$B$52,2,FALSE())</f>
        <v>44</v>
      </c>
      <c r="AO23" s="52">
        <f t="array" ref="AO23">IF(ISBLANK(NIA_Weit!$A$2),0,IF(ISBLANK(A23),0,IF((OR(EXACT(A23,NIA_Weit!$C$2:$C$153))),VLOOKUP(A23,NIA_Weit!$C$2:$I$153,4,FALSE))))</f>
        <v>18</v>
      </c>
      <c r="AP23" s="29">
        <f t="shared" si="21"/>
        <v>10</v>
      </c>
      <c r="AQ23" s="40">
        <f>VLOOKUP(AP23,[1]Punktezuordnung!$A$2:$B$52,2,FALSE())</f>
        <v>41</v>
      </c>
      <c r="AR23" s="26" t="b">
        <f t="array" ref="AR23">IF(ISBLANK(STO_Weit!$A$2),0,IF(ISBLANK(A23),0,IF((OR(EXACT(A23,STO_Weit!$C$2:$C$133))),VLOOKUP(A23,STO_Weit!$C$2:$I$133,4,FALSE))))</f>
        <v>0</v>
      </c>
      <c r="AS23" s="29">
        <f t="shared" si="22"/>
        <v>51</v>
      </c>
      <c r="AT23" s="30">
        <f>VLOOKUP(AS23,[1]Punktezuordnung!$A$2:$B$52,2,FALSE())</f>
        <v>0</v>
      </c>
      <c r="AU23" s="28" t="b">
        <f t="array" ref="AU23">IF(ISBLANK(STO_Schlagwurf!$A$2),0,IF(ISBLANK(A23),0,IF((OR(EXACT(A23,STO_Schlagwurf!$C$2:$C$133))),VLOOKUP(A23,STO_Schlagwurf!$C$2:$I$133,4,FALSE))))</f>
        <v>0</v>
      </c>
      <c r="AV23" s="29">
        <f t="shared" si="23"/>
        <v>51</v>
      </c>
      <c r="AW23" s="30">
        <f>VLOOKUP(AV23,[1]Punktezuordnung!$A$2:$B$52,2,FALSE())</f>
        <v>0</v>
      </c>
      <c r="AX23" s="26" t="b">
        <f t="array" ref="AX23">IF(ISBLANK(ANG_Hindernissprint!$A$2),100,IF(ISBLANK(A23),100,IF((OR(EXACT(A23,ANG_Hindernissprint!$C$2:$C$143))),VLOOKUP(A23,ANG_Hindernissprint!$C$2:$I$143,4,FALSE))))</f>
        <v>0</v>
      </c>
      <c r="AY23" s="33">
        <f t="shared" si="24"/>
        <v>51</v>
      </c>
      <c r="AZ23" s="30">
        <f>VLOOKUP(AY23,[1]Punktezuordnung!$A$2:$B$52,2,FALSE())</f>
        <v>0</v>
      </c>
      <c r="BA23" s="54" t="b">
        <f t="array" ref="BA23">IF(ISBLANK(ANG_Hoch!$A$2),0,IF(ISBLANK(A23),0,IF((OR(EXACT(A23,ANG_Hoch!$C$2:$C$143))),VLOOKUP(A23,ANG_Hoch!$C$2:$I$143,4,FALSE))))</f>
        <v>0</v>
      </c>
      <c r="BB23" s="29">
        <f t="shared" si="25"/>
        <v>51</v>
      </c>
      <c r="BC23" s="39">
        <f>VLOOKUP(BB23,[1]Punktezuordnung!$A$2:$B$52,2,FALSE())</f>
        <v>0</v>
      </c>
    </row>
    <row r="24" spans="1:55" x14ac:dyDescent="0.3">
      <c r="A24" s="24" t="s">
        <v>334</v>
      </c>
      <c r="B24" s="24" t="s">
        <v>24</v>
      </c>
      <c r="C24" s="24">
        <v>2020</v>
      </c>
      <c r="D24" s="24" t="s">
        <v>156</v>
      </c>
      <c r="E24" s="29">
        <f t="shared" si="0"/>
        <v>20</v>
      </c>
      <c r="F24" s="40">
        <f>SUM(LARGE(H24:S24,{1;2;3;4;5;6;7;8;9}))</f>
        <v>85</v>
      </c>
      <c r="G24" s="34">
        <f t="shared" si="1"/>
        <v>2</v>
      </c>
      <c r="H24" s="35">
        <f t="shared" si="2"/>
        <v>0</v>
      </c>
      <c r="I24" s="30">
        <f t="shared" si="3"/>
        <v>0</v>
      </c>
      <c r="J24" s="35">
        <f t="shared" si="4"/>
        <v>0</v>
      </c>
      <c r="K24" s="30">
        <f t="shared" si="5"/>
        <v>0</v>
      </c>
      <c r="L24" s="31">
        <f t="shared" si="6"/>
        <v>0</v>
      </c>
      <c r="M24" s="32">
        <f t="shared" si="7"/>
        <v>0</v>
      </c>
      <c r="N24" s="36">
        <f t="shared" si="8"/>
        <v>0</v>
      </c>
      <c r="O24" s="51">
        <f t="shared" si="9"/>
        <v>0</v>
      </c>
      <c r="P24" s="35">
        <f t="shared" si="10"/>
        <v>0</v>
      </c>
      <c r="Q24" s="30">
        <f t="shared" si="11"/>
        <v>0</v>
      </c>
      <c r="R24" s="35">
        <f t="shared" si="12"/>
        <v>40</v>
      </c>
      <c r="S24" s="30">
        <f t="shared" si="13"/>
        <v>45</v>
      </c>
      <c r="T24" s="25" t="b">
        <f t="array" ref="T24">IF(ISBLANK(ALS_Sprint!$A$2),100,IF(ISBLANK(A24),100,IF((OR(EXACT(A24,ALS_Sprint!$C$2:$C$148))),VLOOKUP(A24,ALS_Sprint!$C$2:$I$148,4,FALSE))))</f>
        <v>0</v>
      </c>
      <c r="U24" s="29">
        <f t="shared" si="14"/>
        <v>51</v>
      </c>
      <c r="V24" s="40">
        <f>VLOOKUP(U24,[1]Punktezuordnung!$A$2:$B$52,2,FALSE())</f>
        <v>0</v>
      </c>
      <c r="W24" s="55" t="b">
        <f t="array" ref="W24">IF(ISBLANK(ALS_Wurf!$A$2),0,IF(ISBLANK(A24),0,IF((OR(EXACT(A24,ALS_Wurf!$C$2:$C$148))),VLOOKUP(A24,ALS_Wurf!$C$2:$I$148,4,FALSE))))</f>
        <v>0</v>
      </c>
      <c r="X24" s="29">
        <f t="shared" si="15"/>
        <v>51</v>
      </c>
      <c r="Y24" s="40">
        <f>VLOOKUP(X24,[1]Punktezuordnung!$A$2:$B$52,2,FALSE())</f>
        <v>0</v>
      </c>
      <c r="Z24" s="28" t="b">
        <f t="array" ref="Z24">IF(ISBLANK(FRI_Sprint!$A$2),100,IF(ISBLANK(A24),100,IF((OR(EXACT(A24,FRI_Sprint!$C$2:$C$149))),VLOOKUP(A24,FRI_Sprint!$C$2:$I$149,4,FALSE))))</f>
        <v>0</v>
      </c>
      <c r="AA24" s="29">
        <f t="shared" si="16"/>
        <v>51</v>
      </c>
      <c r="AB24" s="40">
        <f>VLOOKUP(AA24,[1]Punktezuordnung!$A$2:$B$52,2,FALSE())</f>
        <v>0</v>
      </c>
      <c r="AC24" s="37" t="b">
        <f t="array" ref="AC24">IF(ISBLANK(FRI_Stoß!$A$2),0,IF(ISBLANK(A24),0,IF((OR(EXACT(A24,FRI_Stoß!$C$2:$C$147))),VLOOKUP(A24,FRI_Stoß!$C$2:$I$147,4,FALSE))))</f>
        <v>0</v>
      </c>
      <c r="AD24" s="29">
        <f t="shared" si="17"/>
        <v>51</v>
      </c>
      <c r="AE24" s="40">
        <f>VLOOKUP(AD24,[1]Punktezuordnung!$A$2:$B$52,2,FALSE())</f>
        <v>0</v>
      </c>
      <c r="AF24" s="59" t="b">
        <f t="array" ref="AF24">IF(ISBLANK(LAT_Zielweit!$A$2),0,IF(ISBLANK(A24),0,IF((OR(EXACT(A24,LAT_Zielweit!$C$2:$C$155))),VLOOKUP(A24,LAT_Zielweit!$C$2:$I$155,4,FALSE))))</f>
        <v>0</v>
      </c>
      <c r="AG24" s="29">
        <f t="shared" si="18"/>
        <v>51</v>
      </c>
      <c r="AH24" s="40">
        <f>VLOOKUP(AG24,[1]Punktezuordnung!$A$2:$B$52,2,FALSE())</f>
        <v>0</v>
      </c>
      <c r="AI24" s="38" t="b">
        <f t="array" ref="AI24">IF(ISBLANK(LAT_Dreh!$A$2),0,IF(ISBLANK(A24),0,IF((OR(EXACT(A24,LAT_Dreh!$C$2:$C$156))),VLOOKUP(A24,LAT_Dreh!$C$2:$I$156,4,FALSE))))</f>
        <v>0</v>
      </c>
      <c r="AJ24" s="29">
        <f t="shared" si="19"/>
        <v>51</v>
      </c>
      <c r="AK24" s="40">
        <f>VLOOKUP(AJ24,[1]Punktezuordnung!$A$2:$B$52,2,FALSE())</f>
        <v>0</v>
      </c>
      <c r="AL24" s="27">
        <v>1000</v>
      </c>
      <c r="AM24" s="29">
        <f t="shared" si="20"/>
        <v>51</v>
      </c>
      <c r="AN24" s="30">
        <f>VLOOKUP(AM24,[1]Punktezuordnung!$A$2:$B$52,2,FALSE())</f>
        <v>0</v>
      </c>
      <c r="AO24" s="52" t="b">
        <f t="array" ref="AO24">IF(ISBLANK(NIA_Weit!$A$2),0,IF(ISBLANK(A24),0,IF((OR(EXACT(A24,NIA_Weit!$C$2:$C$153))),VLOOKUP(A24,NIA_Weit!$C$2:$I$153,4,FALSE))))</f>
        <v>0</v>
      </c>
      <c r="AP24" s="29">
        <f t="shared" si="21"/>
        <v>51</v>
      </c>
      <c r="AQ24" s="40">
        <f>VLOOKUP(AP24,[1]Punktezuordnung!$A$2:$B$52,2,FALSE())</f>
        <v>0</v>
      </c>
      <c r="AR24" s="26" t="b">
        <f t="array" ref="AR24">IF(ISBLANK(STO_Weit!$A$2),0,IF(ISBLANK(A24),0,IF((OR(EXACT(A24,STO_Weit!$C$2:$C$133))),VLOOKUP(A24,STO_Weit!$C$2:$I$133,4,FALSE))))</f>
        <v>0</v>
      </c>
      <c r="AS24" s="29">
        <f t="shared" si="22"/>
        <v>51</v>
      </c>
      <c r="AT24" s="30">
        <f>VLOOKUP(AS24,[1]Punktezuordnung!$A$2:$B$52,2,FALSE())</f>
        <v>0</v>
      </c>
      <c r="AU24" s="28" t="b">
        <f t="array" ref="AU24">IF(ISBLANK(STO_Schlagwurf!$A$2),0,IF(ISBLANK(A24),0,IF((OR(EXACT(A24,STO_Schlagwurf!$C$2:$C$133))),VLOOKUP(A24,STO_Schlagwurf!$C$2:$I$133,4,FALSE))))</f>
        <v>0</v>
      </c>
      <c r="AV24" s="29">
        <f t="shared" si="23"/>
        <v>51</v>
      </c>
      <c r="AW24" s="30">
        <f>VLOOKUP(AV24,[1]Punktezuordnung!$A$2:$B$52,2,FALSE())</f>
        <v>0</v>
      </c>
      <c r="AX24" s="26">
        <f t="array" ref="AX24">IF(ISBLANK(ANG_Hindernissprint!$A$2),100,IF(ISBLANK(A24),100,IF((OR(EXACT(A24,ANG_Hindernissprint!$C$2:$C$143))),VLOOKUP(A24,ANG_Hindernissprint!$C$2:$I$143,4,FALSE))))</f>
        <v>21.4</v>
      </c>
      <c r="AY24" s="33">
        <f t="shared" si="24"/>
        <v>11</v>
      </c>
      <c r="AZ24" s="30">
        <f>VLOOKUP(AY24,[1]Punktezuordnung!$A$2:$B$52,2,FALSE())</f>
        <v>40</v>
      </c>
      <c r="BA24" s="54">
        <f t="array" ref="BA24">IF(ISBLANK(ANG_Hoch!$A$2),0,IF(ISBLANK(A24),0,IF((OR(EXACT(A24,ANG_Hoch!$C$2:$C$143))),VLOOKUP(A24,ANG_Hoch!$C$2:$I$143,4,FALSE))))</f>
        <v>0.45</v>
      </c>
      <c r="BB24" s="29">
        <f t="shared" si="25"/>
        <v>6</v>
      </c>
      <c r="BC24" s="39">
        <f>VLOOKUP(BB24,[1]Punktezuordnung!$A$2:$B$52,2,FALSE())</f>
        <v>45</v>
      </c>
    </row>
    <row r="25" spans="1:55" x14ac:dyDescent="0.3">
      <c r="A25" s="24" t="s">
        <v>311</v>
      </c>
      <c r="B25" s="24" t="s">
        <v>24</v>
      </c>
      <c r="C25" s="24">
        <v>2020</v>
      </c>
      <c r="D25" s="24" t="s">
        <v>184</v>
      </c>
      <c r="E25" s="29">
        <f t="shared" si="0"/>
        <v>22</v>
      </c>
      <c r="F25" s="40">
        <f>SUM(LARGE(H25:S25,{1;2;3;4;5;6;7;8;9}))</f>
        <v>83</v>
      </c>
      <c r="G25" s="34">
        <f t="shared" si="1"/>
        <v>2</v>
      </c>
      <c r="H25" s="35">
        <f t="shared" si="2"/>
        <v>0</v>
      </c>
      <c r="I25" s="30">
        <f t="shared" si="3"/>
        <v>0</v>
      </c>
      <c r="J25" s="35">
        <f t="shared" si="4"/>
        <v>0</v>
      </c>
      <c r="K25" s="30">
        <f t="shared" si="5"/>
        <v>0</v>
      </c>
      <c r="L25" s="31">
        <f t="shared" si="6"/>
        <v>0</v>
      </c>
      <c r="M25" s="32">
        <f t="shared" si="7"/>
        <v>0</v>
      </c>
      <c r="N25" s="36">
        <f t="shared" si="8"/>
        <v>0</v>
      </c>
      <c r="O25" s="51">
        <f t="shared" si="9"/>
        <v>0</v>
      </c>
      <c r="P25" s="35">
        <f t="shared" si="10"/>
        <v>36</v>
      </c>
      <c r="Q25" s="30">
        <f t="shared" si="11"/>
        <v>47</v>
      </c>
      <c r="R25" s="35">
        <f t="shared" si="12"/>
        <v>0</v>
      </c>
      <c r="S25" s="30">
        <f t="shared" si="13"/>
        <v>0</v>
      </c>
      <c r="T25" s="25" t="b">
        <f t="array" ref="T25">IF(ISBLANK(ALS_Sprint!$A$2),100,IF(ISBLANK(A25),100,IF((OR(EXACT(A25,ALS_Sprint!$C$2:$C$148))),VLOOKUP(A25,ALS_Sprint!$C$2:$I$148,4,FALSE))))</f>
        <v>0</v>
      </c>
      <c r="U25" s="29">
        <f t="shared" si="14"/>
        <v>51</v>
      </c>
      <c r="V25" s="40">
        <f>VLOOKUP(U25,[1]Punktezuordnung!$A$2:$B$52,2,FALSE())</f>
        <v>0</v>
      </c>
      <c r="W25" s="55" t="b">
        <f t="array" ref="W25">IF(ISBLANK(ALS_Wurf!$A$2),0,IF(ISBLANK(A25),0,IF((OR(EXACT(A25,ALS_Wurf!$C$2:$C$148))),VLOOKUP(A25,ALS_Wurf!$C$2:$I$148,4,FALSE))))</f>
        <v>0</v>
      </c>
      <c r="X25" s="29">
        <f t="shared" si="15"/>
        <v>51</v>
      </c>
      <c r="Y25" s="40">
        <f>VLOOKUP(X25,[1]Punktezuordnung!$A$2:$B$52,2,FALSE())</f>
        <v>0</v>
      </c>
      <c r="Z25" s="28" t="b">
        <f t="array" ref="Z25">IF(ISBLANK(FRI_Sprint!$A$2),100,IF(ISBLANK(A25),100,IF((OR(EXACT(A25,FRI_Sprint!$C$2:$C$149))),VLOOKUP(A25,FRI_Sprint!$C$2:$I$149,4,FALSE))))</f>
        <v>0</v>
      </c>
      <c r="AA25" s="29">
        <f t="shared" si="16"/>
        <v>51</v>
      </c>
      <c r="AB25" s="40">
        <f>VLOOKUP(AA25,[1]Punktezuordnung!$A$2:$B$52,2,FALSE())</f>
        <v>0</v>
      </c>
      <c r="AC25" s="37" t="b">
        <f t="array" ref="AC25">IF(ISBLANK(FRI_Stoß!$A$2),0,IF(ISBLANK(A25),0,IF((OR(EXACT(A25,FRI_Stoß!$C$2:$C$147))),VLOOKUP(A25,FRI_Stoß!$C$2:$I$147,4,FALSE))))</f>
        <v>0</v>
      </c>
      <c r="AD25" s="29">
        <f t="shared" si="17"/>
        <v>51</v>
      </c>
      <c r="AE25" s="40">
        <f>VLOOKUP(AD25,[1]Punktezuordnung!$A$2:$B$52,2,FALSE())</f>
        <v>0</v>
      </c>
      <c r="AF25" s="59" t="b">
        <f t="array" ref="AF25">IF(ISBLANK(LAT_Zielweit!$A$2),0,IF(ISBLANK(A25),0,IF((OR(EXACT(A25,LAT_Zielweit!$C$2:$C$155))),VLOOKUP(A25,LAT_Zielweit!$C$2:$I$155,4,FALSE))))</f>
        <v>0</v>
      </c>
      <c r="AG25" s="29">
        <f t="shared" si="18"/>
        <v>51</v>
      </c>
      <c r="AH25" s="40">
        <f>VLOOKUP(AG25,[1]Punktezuordnung!$A$2:$B$52,2,FALSE())</f>
        <v>0</v>
      </c>
      <c r="AI25" s="38" t="b">
        <f t="array" ref="AI25">IF(ISBLANK(LAT_Dreh!$A$2),0,IF(ISBLANK(A25),0,IF((OR(EXACT(A25,LAT_Dreh!$C$2:$C$156))),VLOOKUP(A25,LAT_Dreh!$C$2:$I$156,4,FALSE))))</f>
        <v>0</v>
      </c>
      <c r="AJ25" s="29">
        <f t="shared" si="19"/>
        <v>51</v>
      </c>
      <c r="AK25" s="40">
        <f>VLOOKUP(AJ25,[1]Punktezuordnung!$A$2:$B$52,2,FALSE())</f>
        <v>0</v>
      </c>
      <c r="AL25" s="27">
        <v>1000</v>
      </c>
      <c r="AM25" s="29">
        <f t="shared" si="20"/>
        <v>51</v>
      </c>
      <c r="AN25" s="30">
        <f>VLOOKUP(AM25,[1]Punktezuordnung!$A$2:$B$52,2,FALSE())</f>
        <v>0</v>
      </c>
      <c r="AO25" s="52" t="b">
        <f t="array" ref="AO25">IF(ISBLANK(NIA_Weit!$A$2),0,IF(ISBLANK(A25),0,IF((OR(EXACT(A25,NIA_Weit!$C$2:$C$153))),VLOOKUP(A25,NIA_Weit!$C$2:$I$153,4,FALSE))))</f>
        <v>0</v>
      </c>
      <c r="AP25" s="29">
        <f t="shared" si="21"/>
        <v>51</v>
      </c>
      <c r="AQ25" s="40">
        <f>VLOOKUP(AP25,[1]Punktezuordnung!$A$2:$B$52,2,FALSE())</f>
        <v>0</v>
      </c>
      <c r="AR25" s="26">
        <f t="array" ref="AR25">IF(ISBLANK(STO_Weit!$A$2),0,IF(ISBLANK(A25),0,IF((OR(EXACT(A25,STO_Weit!$C$2:$C$133))),VLOOKUP(A25,STO_Weit!$C$2:$I$133,4,FALSE))))</f>
        <v>0.1</v>
      </c>
      <c r="AS25" s="29">
        <f t="shared" si="22"/>
        <v>15</v>
      </c>
      <c r="AT25" s="30">
        <f>VLOOKUP(AS25,[1]Punktezuordnung!$A$2:$B$52,2,FALSE())</f>
        <v>36</v>
      </c>
      <c r="AU25" s="28">
        <f t="array" ref="AU25">IF(ISBLANK(STO_Schlagwurf!$A$2),0,IF(ISBLANK(A25),0,IF((OR(EXACT(A25,STO_Schlagwurf!$C$2:$C$133))),VLOOKUP(A25,STO_Schlagwurf!$C$2:$I$133,4,FALSE))))</f>
        <v>28</v>
      </c>
      <c r="AV25" s="29">
        <f t="shared" si="23"/>
        <v>4</v>
      </c>
      <c r="AW25" s="30">
        <f>VLOOKUP(AV25,[1]Punktezuordnung!$A$2:$B$52,2,FALSE())</f>
        <v>47</v>
      </c>
      <c r="AX25" s="26" t="b">
        <f t="array" ref="AX25">IF(ISBLANK(ANG_Hindernissprint!$A$2),100,IF(ISBLANK(A25),100,IF((OR(EXACT(A25,ANG_Hindernissprint!$C$2:$C$143))),VLOOKUP(A25,ANG_Hindernissprint!$C$2:$I$143,4,FALSE))))</f>
        <v>0</v>
      </c>
      <c r="AY25" s="33">
        <f t="shared" si="24"/>
        <v>51</v>
      </c>
      <c r="AZ25" s="30">
        <f>VLOOKUP(AY25,[1]Punktezuordnung!$A$2:$B$52,2,FALSE())</f>
        <v>0</v>
      </c>
      <c r="BA25" s="54" t="b">
        <f t="array" ref="BA25">IF(ISBLANK(ANG_Hoch!$A$2),0,IF(ISBLANK(A25),0,IF((OR(EXACT(A25,ANG_Hoch!$C$2:$C$143))),VLOOKUP(A25,ANG_Hoch!$C$2:$I$143,4,FALSE))))</f>
        <v>0</v>
      </c>
      <c r="BB25" s="29">
        <f t="shared" si="25"/>
        <v>51</v>
      </c>
      <c r="BC25" s="39">
        <f>VLOOKUP(BB25,[1]Punktezuordnung!$A$2:$B$52,2,FALSE())</f>
        <v>0</v>
      </c>
    </row>
    <row r="26" spans="1:55" x14ac:dyDescent="0.3">
      <c r="A26" s="24" t="s">
        <v>270</v>
      </c>
      <c r="B26" s="24" t="s">
        <v>24</v>
      </c>
      <c r="C26" s="24">
        <v>2019</v>
      </c>
      <c r="D26" s="24" t="s">
        <v>260</v>
      </c>
      <c r="E26" s="29">
        <f t="shared" si="0"/>
        <v>23</v>
      </c>
      <c r="F26" s="40">
        <f>SUM(LARGE(H26:S26,{1;2;3;4;5;6;7;8;9}))</f>
        <v>81</v>
      </c>
      <c r="G26" s="34">
        <f t="shared" si="1"/>
        <v>2</v>
      </c>
      <c r="H26" s="35">
        <f t="shared" si="2"/>
        <v>0</v>
      </c>
      <c r="I26" s="30">
        <f t="shared" si="3"/>
        <v>0</v>
      </c>
      <c r="J26" s="35">
        <f t="shared" si="4"/>
        <v>0</v>
      </c>
      <c r="K26" s="30">
        <f t="shared" si="5"/>
        <v>0</v>
      </c>
      <c r="L26" s="31">
        <f t="shared" si="6"/>
        <v>0</v>
      </c>
      <c r="M26" s="32">
        <f t="shared" si="7"/>
        <v>0</v>
      </c>
      <c r="N26" s="36">
        <f t="shared" si="8"/>
        <v>41</v>
      </c>
      <c r="O26" s="51">
        <f t="shared" si="9"/>
        <v>40</v>
      </c>
      <c r="P26" s="35">
        <f t="shared" si="10"/>
        <v>0</v>
      </c>
      <c r="Q26" s="30">
        <f t="shared" si="11"/>
        <v>0</v>
      </c>
      <c r="R26" s="35">
        <f t="shared" si="12"/>
        <v>0</v>
      </c>
      <c r="S26" s="30">
        <f t="shared" si="13"/>
        <v>0</v>
      </c>
      <c r="T26" s="25" t="b">
        <f t="array" ref="T26">IF(ISBLANK(ALS_Sprint!$A$2),100,IF(ISBLANK(A26),100,IF((OR(EXACT(A26,ALS_Sprint!$C$2:$C$148))),VLOOKUP(A26,ALS_Sprint!$C$2:$I$148,4,FALSE))))</f>
        <v>0</v>
      </c>
      <c r="U26" s="29">
        <f t="shared" si="14"/>
        <v>51</v>
      </c>
      <c r="V26" s="40">
        <f>VLOOKUP(U26,[1]Punktezuordnung!$A$2:$B$52,2,FALSE())</f>
        <v>0</v>
      </c>
      <c r="W26" s="55" t="b">
        <f t="array" ref="W26">IF(ISBLANK(ALS_Wurf!$A$2),0,IF(ISBLANK(A26),0,IF((OR(EXACT(A26,ALS_Wurf!$C$2:$C$148))),VLOOKUP(A26,ALS_Wurf!$C$2:$I$148,4,FALSE))))</f>
        <v>0</v>
      </c>
      <c r="X26" s="29">
        <f t="shared" si="15"/>
        <v>51</v>
      </c>
      <c r="Y26" s="40">
        <f>VLOOKUP(X26,[1]Punktezuordnung!$A$2:$B$52,2,FALSE())</f>
        <v>0</v>
      </c>
      <c r="Z26" s="28" t="b">
        <f t="array" ref="Z26">IF(ISBLANK(FRI_Sprint!$A$2),100,IF(ISBLANK(A26),100,IF((OR(EXACT(A26,FRI_Sprint!$C$2:$C$149))),VLOOKUP(A26,FRI_Sprint!$C$2:$I$149,4,FALSE))))</f>
        <v>0</v>
      </c>
      <c r="AA26" s="29">
        <f t="shared" si="16"/>
        <v>51</v>
      </c>
      <c r="AB26" s="40">
        <f>VLOOKUP(AA26,[1]Punktezuordnung!$A$2:$B$52,2,FALSE())</f>
        <v>0</v>
      </c>
      <c r="AC26" s="37" t="b">
        <f t="array" ref="AC26">IF(ISBLANK(FRI_Stoß!$A$2),0,IF(ISBLANK(A26),0,IF((OR(EXACT(A26,FRI_Stoß!$C$2:$C$147))),VLOOKUP(A26,FRI_Stoß!$C$2:$I$147,4,FALSE))))</f>
        <v>0</v>
      </c>
      <c r="AD26" s="29">
        <f t="shared" si="17"/>
        <v>51</v>
      </c>
      <c r="AE26" s="40">
        <f>VLOOKUP(AD26,[1]Punktezuordnung!$A$2:$B$52,2,FALSE())</f>
        <v>0</v>
      </c>
      <c r="AF26" s="59" t="b">
        <f t="array" ref="AF26">IF(ISBLANK(LAT_Zielweit!$A$2),0,IF(ISBLANK(A26),0,IF((OR(EXACT(A26,LAT_Zielweit!$C$2:$C$155))),VLOOKUP(A26,LAT_Zielweit!$C$2:$I$155,4,FALSE))))</f>
        <v>0</v>
      </c>
      <c r="AG26" s="29">
        <f t="shared" si="18"/>
        <v>51</v>
      </c>
      <c r="AH26" s="40">
        <f>VLOOKUP(AG26,[1]Punktezuordnung!$A$2:$B$52,2,FALSE())</f>
        <v>0</v>
      </c>
      <c r="AI26" s="38" t="b">
        <f t="array" ref="AI26">IF(ISBLANK(LAT_Dreh!$A$2),0,IF(ISBLANK(A26),0,IF((OR(EXACT(A26,LAT_Dreh!$C$2:$C$156))),VLOOKUP(A26,LAT_Dreh!$C$2:$I$156,4,FALSE))))</f>
        <v>0</v>
      </c>
      <c r="AJ26" s="29">
        <f t="shared" si="19"/>
        <v>51</v>
      </c>
      <c r="AK26" s="40">
        <f>VLOOKUP(AJ26,[1]Punktezuordnung!$A$2:$B$52,2,FALSE())</f>
        <v>0</v>
      </c>
      <c r="AL26" s="27">
        <f t="array" ref="AL26">IF(ISBLANK(NIA_Cross!$A$2),100,IF(ISBLANK(A26),100,IF((OR(EXACT(A26,NIA_Cross!$C$2:$C$154))),VLOOKUP(A26,NIA_Cross!$C$2:$I$154,4,FALSE))))</f>
        <v>169.8</v>
      </c>
      <c r="AM26" s="29">
        <f t="shared" si="20"/>
        <v>10</v>
      </c>
      <c r="AN26" s="30">
        <f>VLOOKUP(AM26,[1]Punktezuordnung!$A$2:$B$52,2,FALSE())</f>
        <v>41</v>
      </c>
      <c r="AO26" s="52">
        <f t="array" ref="AO26">IF(ISBLANK(NIA_Weit!$A$2),0,IF(ISBLANK(A26),0,IF((OR(EXACT(A26,NIA_Weit!$C$2:$C$153))),VLOOKUP(A26,NIA_Weit!$C$2:$I$153,4,FALSE))))</f>
        <v>16</v>
      </c>
      <c r="AP26" s="29">
        <f t="shared" si="21"/>
        <v>11</v>
      </c>
      <c r="AQ26" s="40">
        <f>VLOOKUP(AP26,[1]Punktezuordnung!$A$2:$B$52,2,FALSE())</f>
        <v>40</v>
      </c>
      <c r="AR26" s="26" t="b">
        <f t="array" ref="AR26">IF(ISBLANK(STO_Weit!$A$2),0,IF(ISBLANK(A26),0,IF((OR(EXACT(A26,STO_Weit!$C$2:$C$133))),VLOOKUP(A26,STO_Weit!$C$2:$I$133,4,FALSE))))</f>
        <v>0</v>
      </c>
      <c r="AS26" s="29">
        <f t="shared" si="22"/>
        <v>51</v>
      </c>
      <c r="AT26" s="30">
        <f>VLOOKUP(AS26,[1]Punktezuordnung!$A$2:$B$52,2,FALSE())</f>
        <v>0</v>
      </c>
      <c r="AU26" s="28" t="b">
        <f t="array" ref="AU26">IF(ISBLANK(STO_Schlagwurf!$A$2),0,IF(ISBLANK(A26),0,IF((OR(EXACT(A26,STO_Schlagwurf!$C$2:$C$133))),VLOOKUP(A26,STO_Schlagwurf!$C$2:$I$133,4,FALSE))))</f>
        <v>0</v>
      </c>
      <c r="AV26" s="29">
        <f t="shared" si="23"/>
        <v>51</v>
      </c>
      <c r="AW26" s="30">
        <f>VLOOKUP(AV26,[1]Punktezuordnung!$A$2:$B$52,2,FALSE())</f>
        <v>0</v>
      </c>
      <c r="AX26" s="26" t="b">
        <f t="array" ref="AX26">IF(ISBLANK(ANG_Hindernissprint!$A$2),100,IF(ISBLANK(A26),100,IF((OR(EXACT(A26,ANG_Hindernissprint!$C$2:$C$143))),VLOOKUP(A26,ANG_Hindernissprint!$C$2:$I$143,4,FALSE))))</f>
        <v>0</v>
      </c>
      <c r="AY26" s="33">
        <f t="shared" si="24"/>
        <v>51</v>
      </c>
      <c r="AZ26" s="30">
        <f>VLOOKUP(AY26,[1]Punktezuordnung!$A$2:$B$52,2,FALSE())</f>
        <v>0</v>
      </c>
      <c r="BA26" s="54" t="b">
        <f t="array" ref="BA26">IF(ISBLANK(ANG_Hoch!$A$2),0,IF(ISBLANK(A26),0,IF((OR(EXACT(A26,ANG_Hoch!$C$2:$C$143))),VLOOKUP(A26,ANG_Hoch!$C$2:$I$143,4,FALSE))))</f>
        <v>0</v>
      </c>
      <c r="BB26" s="29">
        <f t="shared" si="25"/>
        <v>51</v>
      </c>
      <c r="BC26" s="39">
        <f>VLOOKUP(BB26,[1]Punktezuordnung!$A$2:$B$52,2,FALSE())</f>
        <v>0</v>
      </c>
    </row>
    <row r="27" spans="1:55" x14ac:dyDescent="0.3">
      <c r="A27" s="24" t="s">
        <v>304</v>
      </c>
      <c r="B27" s="24" t="s">
        <v>24</v>
      </c>
      <c r="C27" s="24">
        <v>2020</v>
      </c>
      <c r="D27" s="24" t="s">
        <v>184</v>
      </c>
      <c r="E27" s="29">
        <f t="shared" si="0"/>
        <v>23</v>
      </c>
      <c r="F27" s="40">
        <f>SUM(LARGE(H27:S27,{1;2;3;4;5;6;7;8;9}))</f>
        <v>81</v>
      </c>
      <c r="G27" s="34">
        <f t="shared" si="1"/>
        <v>2</v>
      </c>
      <c r="H27" s="35">
        <f t="shared" si="2"/>
        <v>0</v>
      </c>
      <c r="I27" s="30">
        <f t="shared" si="3"/>
        <v>0</v>
      </c>
      <c r="J27" s="35">
        <f t="shared" si="4"/>
        <v>0</v>
      </c>
      <c r="K27" s="30">
        <f t="shared" si="5"/>
        <v>0</v>
      </c>
      <c r="L27" s="31">
        <f t="shared" si="6"/>
        <v>0</v>
      </c>
      <c r="M27" s="32">
        <f t="shared" si="7"/>
        <v>0</v>
      </c>
      <c r="N27" s="36">
        <f t="shared" si="8"/>
        <v>0</v>
      </c>
      <c r="O27" s="51">
        <f t="shared" si="9"/>
        <v>0</v>
      </c>
      <c r="P27" s="35">
        <f t="shared" si="10"/>
        <v>44</v>
      </c>
      <c r="Q27" s="30">
        <f t="shared" si="11"/>
        <v>37</v>
      </c>
      <c r="R27" s="35">
        <f t="shared" si="12"/>
        <v>0</v>
      </c>
      <c r="S27" s="30">
        <f t="shared" si="13"/>
        <v>0</v>
      </c>
      <c r="T27" s="25" t="b">
        <f t="array" ref="T27">IF(ISBLANK(ALS_Sprint!$A$2),100,IF(ISBLANK(A27),100,IF((OR(EXACT(A27,ALS_Sprint!$C$2:$C$148))),VLOOKUP(A27,ALS_Sprint!$C$2:$I$148,4,FALSE))))</f>
        <v>0</v>
      </c>
      <c r="U27" s="29">
        <f t="shared" si="14"/>
        <v>51</v>
      </c>
      <c r="V27" s="40">
        <f>VLOOKUP(U27,[1]Punktezuordnung!$A$2:$B$52,2,FALSE())</f>
        <v>0</v>
      </c>
      <c r="W27" s="55" t="b">
        <f t="array" ref="W27">IF(ISBLANK(ALS_Wurf!$A$2),0,IF(ISBLANK(A27),0,IF((OR(EXACT(A27,ALS_Wurf!$C$2:$C$148))),VLOOKUP(A27,ALS_Wurf!$C$2:$I$148,4,FALSE))))</f>
        <v>0</v>
      </c>
      <c r="X27" s="29">
        <f t="shared" si="15"/>
        <v>51</v>
      </c>
      <c r="Y27" s="40">
        <f>VLOOKUP(X27,[1]Punktezuordnung!$A$2:$B$52,2,FALSE())</f>
        <v>0</v>
      </c>
      <c r="Z27" s="28" t="b">
        <f t="array" ref="Z27">IF(ISBLANK(FRI_Sprint!$A$2),100,IF(ISBLANK(A27),100,IF((OR(EXACT(A27,FRI_Sprint!$C$2:$C$149))),VLOOKUP(A27,FRI_Sprint!$C$2:$I$149,4,FALSE))))</f>
        <v>0</v>
      </c>
      <c r="AA27" s="29">
        <f t="shared" si="16"/>
        <v>51</v>
      </c>
      <c r="AB27" s="40">
        <f>VLOOKUP(AA27,[1]Punktezuordnung!$A$2:$B$52,2,FALSE())</f>
        <v>0</v>
      </c>
      <c r="AC27" s="37" t="b">
        <f t="array" ref="AC27">IF(ISBLANK(FRI_Stoß!$A$2),0,IF(ISBLANK(A27),0,IF((OR(EXACT(A27,FRI_Stoß!$C$2:$C$147))),VLOOKUP(A27,FRI_Stoß!$C$2:$I$147,4,FALSE))))</f>
        <v>0</v>
      </c>
      <c r="AD27" s="29">
        <f t="shared" si="17"/>
        <v>51</v>
      </c>
      <c r="AE27" s="40">
        <f>VLOOKUP(AD27,[1]Punktezuordnung!$A$2:$B$52,2,FALSE())</f>
        <v>0</v>
      </c>
      <c r="AF27" s="59" t="b">
        <f t="array" ref="AF27">IF(ISBLANK(LAT_Zielweit!$A$2),0,IF(ISBLANK(A27),0,IF((OR(EXACT(A27,LAT_Zielweit!$C$2:$C$155))),VLOOKUP(A27,LAT_Zielweit!$C$2:$I$155,4,FALSE))))</f>
        <v>0</v>
      </c>
      <c r="AG27" s="29">
        <f t="shared" si="18"/>
        <v>51</v>
      </c>
      <c r="AH27" s="40">
        <f>VLOOKUP(AG27,[1]Punktezuordnung!$A$2:$B$52,2,FALSE())</f>
        <v>0</v>
      </c>
      <c r="AI27" s="38" t="b">
        <f t="array" ref="AI27">IF(ISBLANK(LAT_Dreh!$A$2),0,IF(ISBLANK(A27),0,IF((OR(EXACT(A27,LAT_Dreh!$C$2:$C$156))),VLOOKUP(A27,LAT_Dreh!$C$2:$I$156,4,FALSE))))</f>
        <v>0</v>
      </c>
      <c r="AJ27" s="29">
        <f t="shared" si="19"/>
        <v>51</v>
      </c>
      <c r="AK27" s="40">
        <f>VLOOKUP(AJ27,[1]Punktezuordnung!$A$2:$B$52,2,FALSE())</f>
        <v>0</v>
      </c>
      <c r="AL27" s="27">
        <v>1000</v>
      </c>
      <c r="AM27" s="29">
        <f t="shared" si="20"/>
        <v>51</v>
      </c>
      <c r="AN27" s="30">
        <f>VLOOKUP(AM27,[1]Punktezuordnung!$A$2:$B$52,2,FALSE())</f>
        <v>0</v>
      </c>
      <c r="AO27" s="52" t="b">
        <f t="array" ref="AO27">IF(ISBLANK(NIA_Weit!$A$2),0,IF(ISBLANK(A27),0,IF((OR(EXACT(A27,NIA_Weit!$C$2:$C$153))),VLOOKUP(A27,NIA_Weit!$C$2:$I$153,4,FALSE))))</f>
        <v>0</v>
      </c>
      <c r="AP27" s="29">
        <f t="shared" si="21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IF(ISBLANK(STO_Weit!$A$2),0,IF(ISBLANK(A27),0,IF((OR(EXACT(A27,STO_Weit!$C$2:$C$133))),VLOOKUP(A27,STO_Weit!$C$2:$I$133,4,FALSE))))</f>
        <v>1.25</v>
      </c>
      <c r="AS27" s="29">
        <f t="shared" si="22"/>
        <v>7</v>
      </c>
      <c r="AT27" s="30">
        <f>VLOOKUP(AS27,[1]Punktezuordnung!$A$2:$B$52,2,FALSE())</f>
        <v>44</v>
      </c>
      <c r="AU27" s="28">
        <f t="array" ref="AU27">IF(ISBLANK(STO_Schlagwurf!$A$2),0,IF(ISBLANK(A27),0,IF((OR(EXACT(A27,STO_Schlagwurf!$C$2:$C$133))),VLOOKUP(A27,STO_Schlagwurf!$C$2:$I$133,4,FALSE))))</f>
        <v>19</v>
      </c>
      <c r="AV27" s="29">
        <f t="shared" si="23"/>
        <v>14</v>
      </c>
      <c r="AW27" s="30">
        <f>VLOOKUP(AV27,[1]Punktezuordnung!$A$2:$B$52,2,FALSE())</f>
        <v>37</v>
      </c>
      <c r="AX27" s="26" t="b">
        <f t="array" ref="AX27">IF(ISBLANK(ANG_Hindernissprint!$A$2),100,IF(ISBLANK(A27),100,IF((OR(EXACT(A27,ANG_Hindernissprint!$C$2:$C$143))),VLOOKUP(A27,ANG_Hindernissprint!$C$2:$I$143,4,FALSE))))</f>
        <v>0</v>
      </c>
      <c r="AY27" s="33">
        <f t="shared" si="24"/>
        <v>51</v>
      </c>
      <c r="AZ27" s="30">
        <f>VLOOKUP(AY27,[1]Punktezuordnung!$A$2:$B$52,2,FALSE())</f>
        <v>0</v>
      </c>
      <c r="BA27" s="54" t="b">
        <f t="array" ref="BA27">IF(ISBLANK(ANG_Hoch!$A$2),0,IF(ISBLANK(A27),0,IF((OR(EXACT(A27,ANG_Hoch!$C$2:$C$143))),VLOOKUP(A27,ANG_Hoch!$C$2:$I$143,4,FALSE))))</f>
        <v>0</v>
      </c>
      <c r="BB27" s="29">
        <f t="shared" si="25"/>
        <v>51</v>
      </c>
      <c r="BC27" s="39">
        <f>VLOOKUP(BB27,[1]Punktezuordnung!$A$2:$B$52,2,FALSE())</f>
        <v>0</v>
      </c>
    </row>
    <row r="28" spans="1:55" x14ac:dyDescent="0.3">
      <c r="A28" s="24" t="s">
        <v>306</v>
      </c>
      <c r="B28" s="24" t="s">
        <v>24</v>
      </c>
      <c r="C28" s="24">
        <v>2019</v>
      </c>
      <c r="D28" s="24" t="s">
        <v>184</v>
      </c>
      <c r="E28" s="29">
        <f t="shared" si="0"/>
        <v>25</v>
      </c>
      <c r="F28" s="40">
        <f>SUM(LARGE(H28:S28,{1;2;3;4;5;6;7;8;9}))</f>
        <v>79</v>
      </c>
      <c r="G28" s="34">
        <f t="shared" si="1"/>
        <v>2</v>
      </c>
      <c r="H28" s="35">
        <f t="shared" si="2"/>
        <v>0</v>
      </c>
      <c r="I28" s="30">
        <f t="shared" si="3"/>
        <v>0</v>
      </c>
      <c r="J28" s="35">
        <f t="shared" si="4"/>
        <v>0</v>
      </c>
      <c r="K28" s="30">
        <f t="shared" si="5"/>
        <v>0</v>
      </c>
      <c r="L28" s="31">
        <f t="shared" si="6"/>
        <v>0</v>
      </c>
      <c r="M28" s="32">
        <f t="shared" si="7"/>
        <v>0</v>
      </c>
      <c r="N28" s="36">
        <f t="shared" si="8"/>
        <v>0</v>
      </c>
      <c r="O28" s="51">
        <f t="shared" si="9"/>
        <v>0</v>
      </c>
      <c r="P28" s="35">
        <f t="shared" si="10"/>
        <v>44</v>
      </c>
      <c r="Q28" s="30">
        <f t="shared" si="11"/>
        <v>35</v>
      </c>
      <c r="R28" s="35">
        <f t="shared" si="12"/>
        <v>0</v>
      </c>
      <c r="S28" s="30">
        <f t="shared" si="13"/>
        <v>0</v>
      </c>
      <c r="T28" s="25" t="b">
        <f t="array" ref="T28">IF(ISBLANK(ALS_Sprint!$A$2),100,IF(ISBLANK(A28),100,IF((OR(EXACT(A28,ALS_Sprint!$C$2:$C$148))),VLOOKUP(A28,ALS_Sprint!$C$2:$I$148,4,FALSE))))</f>
        <v>0</v>
      </c>
      <c r="U28" s="29">
        <f t="shared" si="14"/>
        <v>51</v>
      </c>
      <c r="V28" s="40">
        <f>VLOOKUP(U28,[1]Punktezuordnung!$A$2:$B$52,2,FALSE())</f>
        <v>0</v>
      </c>
      <c r="W28" s="55" t="b">
        <f t="array" ref="W28">IF(ISBLANK(ALS_Wurf!$A$2),0,IF(ISBLANK(A28),0,IF((OR(EXACT(A28,ALS_Wurf!$C$2:$C$148))),VLOOKUP(A28,ALS_Wurf!$C$2:$I$148,4,FALSE))))</f>
        <v>0</v>
      </c>
      <c r="X28" s="29">
        <f t="shared" si="15"/>
        <v>51</v>
      </c>
      <c r="Y28" s="40">
        <f>VLOOKUP(X28,[1]Punktezuordnung!$A$2:$B$52,2,FALSE())</f>
        <v>0</v>
      </c>
      <c r="Z28" s="28" t="b">
        <f t="array" ref="Z28">IF(ISBLANK(FRI_Sprint!$A$2),100,IF(ISBLANK(A28),100,IF((OR(EXACT(A28,FRI_Sprint!$C$2:$C$149))),VLOOKUP(A28,FRI_Sprint!$C$2:$I$149,4,FALSE))))</f>
        <v>0</v>
      </c>
      <c r="AA28" s="29">
        <f t="shared" si="16"/>
        <v>51</v>
      </c>
      <c r="AB28" s="40">
        <f>VLOOKUP(AA28,[1]Punktezuordnung!$A$2:$B$52,2,FALSE())</f>
        <v>0</v>
      </c>
      <c r="AC28" s="37" t="b">
        <f t="array" ref="AC28">IF(ISBLANK(FRI_Stoß!$A$2),0,IF(ISBLANK(A28),0,IF((OR(EXACT(A28,FRI_Stoß!$C$2:$C$147))),VLOOKUP(A28,FRI_Stoß!$C$2:$I$147,4,FALSE))))</f>
        <v>0</v>
      </c>
      <c r="AD28" s="29">
        <f t="shared" si="17"/>
        <v>51</v>
      </c>
      <c r="AE28" s="40">
        <f>VLOOKUP(AD28,[1]Punktezuordnung!$A$2:$B$52,2,FALSE())</f>
        <v>0</v>
      </c>
      <c r="AF28" s="59" t="b">
        <f t="array" ref="AF28">IF(ISBLANK(LAT_Zielweit!$A$2),0,IF(ISBLANK(A28),0,IF((OR(EXACT(A28,LAT_Zielweit!$C$2:$C$155))),VLOOKUP(A28,LAT_Zielweit!$C$2:$I$155,4,FALSE))))</f>
        <v>0</v>
      </c>
      <c r="AG28" s="29">
        <f t="shared" si="18"/>
        <v>51</v>
      </c>
      <c r="AH28" s="40">
        <f>VLOOKUP(AG28,[1]Punktezuordnung!$A$2:$B$52,2,FALSE())</f>
        <v>0</v>
      </c>
      <c r="AI28" s="38" t="b">
        <f t="array" ref="AI28">IF(ISBLANK(LAT_Dreh!$A$2),0,IF(ISBLANK(A28),0,IF((OR(EXACT(A28,LAT_Dreh!$C$2:$C$156))),VLOOKUP(A28,LAT_Dreh!$C$2:$I$156,4,FALSE))))</f>
        <v>0</v>
      </c>
      <c r="AJ28" s="29">
        <f t="shared" si="19"/>
        <v>51</v>
      </c>
      <c r="AK28" s="40">
        <f>VLOOKUP(AJ28,[1]Punktezuordnung!$A$2:$B$52,2,FALSE())</f>
        <v>0</v>
      </c>
      <c r="AL28" s="27">
        <v>1000</v>
      </c>
      <c r="AM28" s="29">
        <f t="shared" si="20"/>
        <v>51</v>
      </c>
      <c r="AN28" s="30">
        <f>VLOOKUP(AM28,[1]Punktezuordnung!$A$2:$B$52,2,FALSE())</f>
        <v>0</v>
      </c>
      <c r="AO28" s="52" t="b">
        <f t="array" ref="AO28">IF(ISBLANK(NIA_Weit!$A$2),0,IF(ISBLANK(A28),0,IF((OR(EXACT(A28,NIA_Weit!$C$2:$C$153))),VLOOKUP(A28,NIA_Weit!$C$2:$I$153,4,FALSE))))</f>
        <v>0</v>
      </c>
      <c r="AP28" s="29">
        <f t="shared" si="21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IF(ISBLANK(STO_Weit!$A$2),0,IF(ISBLANK(A28),0,IF((OR(EXACT(A28,STO_Weit!$C$2:$C$133))),VLOOKUP(A28,STO_Weit!$C$2:$I$133,4,FALSE))))</f>
        <v>1.25</v>
      </c>
      <c r="AS28" s="29">
        <f t="shared" si="22"/>
        <v>7</v>
      </c>
      <c r="AT28" s="30">
        <f>VLOOKUP(AS28,[1]Punktezuordnung!$A$2:$B$52,2,FALSE())</f>
        <v>44</v>
      </c>
      <c r="AU28" s="28">
        <f t="array" ref="AU28">IF(ISBLANK(STO_Schlagwurf!$A$2),0,IF(ISBLANK(A28),0,IF((OR(EXACT(A28,STO_Schlagwurf!$C$2:$C$133))),VLOOKUP(A28,STO_Schlagwurf!$C$2:$I$133,4,FALSE))))</f>
        <v>18</v>
      </c>
      <c r="AV28" s="29">
        <f t="shared" si="23"/>
        <v>16</v>
      </c>
      <c r="AW28" s="30">
        <f>VLOOKUP(AV28,[1]Punktezuordnung!$A$2:$B$52,2,FALSE())</f>
        <v>35</v>
      </c>
      <c r="AX28" s="26" t="b">
        <f t="array" ref="AX28">IF(ISBLANK(ANG_Hindernissprint!$A$2),100,IF(ISBLANK(A28),100,IF((OR(EXACT(A28,ANG_Hindernissprint!$C$2:$C$143))),VLOOKUP(A28,ANG_Hindernissprint!$C$2:$I$143,4,FALSE))))</f>
        <v>0</v>
      </c>
      <c r="AY28" s="33">
        <f t="shared" si="24"/>
        <v>51</v>
      </c>
      <c r="AZ28" s="30">
        <f>VLOOKUP(AY28,[1]Punktezuordnung!$A$2:$B$52,2,FALSE())</f>
        <v>0</v>
      </c>
      <c r="BA28" s="54" t="b">
        <f t="array" ref="BA28">IF(ISBLANK(ANG_Hoch!$A$2),0,IF(ISBLANK(A28),0,IF((OR(EXACT(A28,ANG_Hoch!$C$2:$C$143))),VLOOKUP(A28,ANG_Hoch!$C$2:$I$143,4,FALSE))))</f>
        <v>0</v>
      </c>
      <c r="BB28" s="29">
        <f t="shared" si="25"/>
        <v>51</v>
      </c>
      <c r="BC28" s="39">
        <f>VLOOKUP(BB28,[1]Punktezuordnung!$A$2:$B$52,2,FALSE())</f>
        <v>0</v>
      </c>
    </row>
    <row r="29" spans="1:55" x14ac:dyDescent="0.3">
      <c r="A29" s="24" t="s">
        <v>309</v>
      </c>
      <c r="B29" s="24" t="s">
        <v>24</v>
      </c>
      <c r="C29" s="24">
        <v>2020</v>
      </c>
      <c r="D29" s="24" t="s">
        <v>184</v>
      </c>
      <c r="E29" s="29">
        <f t="shared" si="0"/>
        <v>26</v>
      </c>
      <c r="F29" s="40">
        <f>SUM(LARGE(H29:S29,{1;2;3;4;5;6;7;8;9}))</f>
        <v>78</v>
      </c>
      <c r="G29" s="34">
        <f t="shared" si="1"/>
        <v>2</v>
      </c>
      <c r="H29" s="35">
        <f t="shared" si="2"/>
        <v>0</v>
      </c>
      <c r="I29" s="30">
        <f t="shared" si="3"/>
        <v>0</v>
      </c>
      <c r="J29" s="35">
        <f t="shared" si="4"/>
        <v>0</v>
      </c>
      <c r="K29" s="30">
        <f t="shared" si="5"/>
        <v>0</v>
      </c>
      <c r="L29" s="31">
        <f t="shared" si="6"/>
        <v>0</v>
      </c>
      <c r="M29" s="32">
        <f t="shared" si="7"/>
        <v>0</v>
      </c>
      <c r="N29" s="36">
        <f t="shared" si="8"/>
        <v>0</v>
      </c>
      <c r="O29" s="51">
        <f t="shared" si="9"/>
        <v>0</v>
      </c>
      <c r="P29" s="35">
        <f t="shared" si="10"/>
        <v>36</v>
      </c>
      <c r="Q29" s="30">
        <f t="shared" si="11"/>
        <v>42</v>
      </c>
      <c r="R29" s="35">
        <f t="shared" si="12"/>
        <v>0</v>
      </c>
      <c r="S29" s="30">
        <f t="shared" si="13"/>
        <v>0</v>
      </c>
      <c r="T29" s="25" t="b">
        <f t="array" ref="T29">IF(ISBLANK(ALS_Sprint!$A$2),100,IF(ISBLANK(A29),100,IF((OR(EXACT(A29,ALS_Sprint!$C$2:$C$148))),VLOOKUP(A29,ALS_Sprint!$C$2:$I$148,4,FALSE))))</f>
        <v>0</v>
      </c>
      <c r="U29" s="29">
        <f t="shared" si="14"/>
        <v>51</v>
      </c>
      <c r="V29" s="40">
        <f>VLOOKUP(U29,[1]Punktezuordnung!$A$2:$B$52,2,FALSE())</f>
        <v>0</v>
      </c>
      <c r="W29" s="55" t="b">
        <f t="array" ref="W29">IF(ISBLANK(ALS_Wurf!$A$2),0,IF(ISBLANK(A29),0,IF((OR(EXACT(A29,ALS_Wurf!$C$2:$C$148))),VLOOKUP(A29,ALS_Wurf!$C$2:$I$148,4,FALSE))))</f>
        <v>0</v>
      </c>
      <c r="X29" s="29">
        <f t="shared" si="15"/>
        <v>51</v>
      </c>
      <c r="Y29" s="40">
        <f>VLOOKUP(X29,[1]Punktezuordnung!$A$2:$B$52,2,FALSE())</f>
        <v>0</v>
      </c>
      <c r="Z29" s="28" t="b">
        <f t="array" ref="Z29">IF(ISBLANK(FRI_Sprint!$A$2),100,IF(ISBLANK(A29),100,IF((OR(EXACT(A29,FRI_Sprint!$C$2:$C$149))),VLOOKUP(A29,FRI_Sprint!$C$2:$I$149,4,FALSE))))</f>
        <v>0</v>
      </c>
      <c r="AA29" s="29">
        <f t="shared" si="16"/>
        <v>51</v>
      </c>
      <c r="AB29" s="40">
        <f>VLOOKUP(AA29,[1]Punktezuordnung!$A$2:$B$52,2,FALSE())</f>
        <v>0</v>
      </c>
      <c r="AC29" s="37" t="b">
        <f t="array" ref="AC29">IF(ISBLANK(FRI_Stoß!$A$2),0,IF(ISBLANK(A29),0,IF((OR(EXACT(A29,FRI_Stoß!$C$2:$C$147))),VLOOKUP(A29,FRI_Stoß!$C$2:$I$147,4,FALSE))))</f>
        <v>0</v>
      </c>
      <c r="AD29" s="29">
        <f t="shared" si="17"/>
        <v>51</v>
      </c>
      <c r="AE29" s="40">
        <f>VLOOKUP(AD29,[1]Punktezuordnung!$A$2:$B$52,2,FALSE())</f>
        <v>0</v>
      </c>
      <c r="AF29" s="59" t="b">
        <f t="array" ref="AF29">IF(ISBLANK(LAT_Zielweit!$A$2),0,IF(ISBLANK(A29),0,IF((OR(EXACT(A29,LAT_Zielweit!$C$2:$C$155))),VLOOKUP(A29,LAT_Zielweit!$C$2:$I$155,4,FALSE))))</f>
        <v>0</v>
      </c>
      <c r="AG29" s="29">
        <f t="shared" si="18"/>
        <v>51</v>
      </c>
      <c r="AH29" s="40">
        <f>VLOOKUP(AG29,[1]Punktezuordnung!$A$2:$B$52,2,FALSE())</f>
        <v>0</v>
      </c>
      <c r="AI29" s="38" t="b">
        <f t="array" ref="AI29">IF(ISBLANK(LAT_Dreh!$A$2),0,IF(ISBLANK(A29),0,IF((OR(EXACT(A29,LAT_Dreh!$C$2:$C$156))),VLOOKUP(A29,LAT_Dreh!$C$2:$I$156,4,FALSE))))</f>
        <v>0</v>
      </c>
      <c r="AJ29" s="29">
        <f t="shared" si="19"/>
        <v>51</v>
      </c>
      <c r="AK29" s="40">
        <f>VLOOKUP(AJ29,[1]Punktezuordnung!$A$2:$B$52,2,FALSE())</f>
        <v>0</v>
      </c>
      <c r="AL29" s="27">
        <v>1000</v>
      </c>
      <c r="AM29" s="29">
        <f t="shared" si="20"/>
        <v>51</v>
      </c>
      <c r="AN29" s="30">
        <f>VLOOKUP(AM29,[1]Punktezuordnung!$A$2:$B$52,2,FALSE())</f>
        <v>0</v>
      </c>
      <c r="AO29" s="52" t="b">
        <f t="array" ref="AO29">IF(ISBLANK(NIA_Weit!$A$2),0,IF(ISBLANK(A29),0,IF((OR(EXACT(A29,NIA_Weit!$C$2:$C$153))),VLOOKUP(A29,NIA_Weit!$C$2:$I$153,4,FALSE))))</f>
        <v>0</v>
      </c>
      <c r="AP29" s="29">
        <f t="shared" si="21"/>
        <v>51</v>
      </c>
      <c r="AQ29" s="40">
        <f>VLOOKUP(AP29,[1]Punktezuordnung!$A$2:$B$52,2,FALSE())</f>
        <v>0</v>
      </c>
      <c r="AR29" s="26">
        <f t="array" ref="AR29">IF(ISBLANK(STO_Weit!$A$2),0,IF(ISBLANK(A29),0,IF((OR(EXACT(A29,STO_Weit!$C$2:$C$133))),VLOOKUP(A29,STO_Weit!$C$2:$I$133,4,FALSE))))</f>
        <v>0.1</v>
      </c>
      <c r="AS29" s="29">
        <f t="shared" si="22"/>
        <v>15</v>
      </c>
      <c r="AT29" s="30">
        <f>VLOOKUP(AS29,[1]Punktezuordnung!$A$2:$B$52,2,FALSE())</f>
        <v>36</v>
      </c>
      <c r="AU29" s="28">
        <f t="array" ref="AU29">IF(ISBLANK(STO_Schlagwurf!$A$2),0,IF(ISBLANK(A29),0,IF((OR(EXACT(A29,STO_Schlagwurf!$C$2:$C$133))),VLOOKUP(A29,STO_Schlagwurf!$C$2:$I$133,4,FALSE))))</f>
        <v>23</v>
      </c>
      <c r="AV29" s="29">
        <f t="shared" si="23"/>
        <v>9</v>
      </c>
      <c r="AW29" s="30">
        <f>VLOOKUP(AV29,[1]Punktezuordnung!$A$2:$B$52,2,FALSE())</f>
        <v>42</v>
      </c>
      <c r="AX29" s="26" t="b">
        <f t="array" ref="AX29">IF(ISBLANK(ANG_Hindernissprint!$A$2),100,IF(ISBLANK(A29),100,IF((OR(EXACT(A29,ANG_Hindernissprint!$C$2:$C$143))),VLOOKUP(A29,ANG_Hindernissprint!$C$2:$I$143,4,FALSE))))</f>
        <v>0</v>
      </c>
      <c r="AY29" s="33">
        <f t="shared" si="24"/>
        <v>51</v>
      </c>
      <c r="AZ29" s="30">
        <f>VLOOKUP(AY29,[1]Punktezuordnung!$A$2:$B$52,2,FALSE())</f>
        <v>0</v>
      </c>
      <c r="BA29" s="54" t="b">
        <f t="array" ref="BA29">IF(ISBLANK(ANG_Hoch!$A$2),0,IF(ISBLANK(A29),0,IF((OR(EXACT(A29,ANG_Hoch!$C$2:$C$143))),VLOOKUP(A29,ANG_Hoch!$C$2:$I$143,4,FALSE))))</f>
        <v>0</v>
      </c>
      <c r="BB29" s="29">
        <f t="shared" si="25"/>
        <v>51</v>
      </c>
      <c r="BC29" s="39">
        <f>VLOOKUP(BB29,[1]Punktezuordnung!$A$2:$B$52,2,FALSE())</f>
        <v>0</v>
      </c>
    </row>
    <row r="30" spans="1:55" x14ac:dyDescent="0.3">
      <c r="A30" s="24" t="s">
        <v>310</v>
      </c>
      <c r="B30" s="24" t="s">
        <v>24</v>
      </c>
      <c r="C30" s="24">
        <v>2020</v>
      </c>
      <c r="D30" s="24" t="s">
        <v>184</v>
      </c>
      <c r="E30" s="29">
        <f t="shared" si="0"/>
        <v>27</v>
      </c>
      <c r="F30" s="40">
        <f>SUM(LARGE(H30:S30,{1;2;3;4;5;6;7;8;9}))</f>
        <v>74</v>
      </c>
      <c r="G30" s="34">
        <f t="shared" si="1"/>
        <v>2</v>
      </c>
      <c r="H30" s="35">
        <f t="shared" si="2"/>
        <v>0</v>
      </c>
      <c r="I30" s="30">
        <f t="shared" si="3"/>
        <v>0</v>
      </c>
      <c r="J30" s="35">
        <f t="shared" si="4"/>
        <v>0</v>
      </c>
      <c r="K30" s="30">
        <f t="shared" si="5"/>
        <v>0</v>
      </c>
      <c r="L30" s="31">
        <f t="shared" si="6"/>
        <v>0</v>
      </c>
      <c r="M30" s="32">
        <f t="shared" si="7"/>
        <v>0</v>
      </c>
      <c r="N30" s="36">
        <f t="shared" si="8"/>
        <v>0</v>
      </c>
      <c r="O30" s="51">
        <f t="shared" si="9"/>
        <v>0</v>
      </c>
      <c r="P30" s="35">
        <f t="shared" si="10"/>
        <v>36</v>
      </c>
      <c r="Q30" s="30">
        <f t="shared" si="11"/>
        <v>38</v>
      </c>
      <c r="R30" s="35">
        <f t="shared" si="12"/>
        <v>0</v>
      </c>
      <c r="S30" s="30">
        <f t="shared" si="13"/>
        <v>0</v>
      </c>
      <c r="T30" s="25" t="b">
        <f t="array" ref="T30">IF(ISBLANK(ALS_Sprint!$A$2),100,IF(ISBLANK(A30),100,IF((OR(EXACT(A30,ALS_Sprint!$C$2:$C$148))),VLOOKUP(A30,ALS_Sprint!$C$2:$I$148,4,FALSE))))</f>
        <v>0</v>
      </c>
      <c r="U30" s="29">
        <f t="shared" si="14"/>
        <v>51</v>
      </c>
      <c r="V30" s="40">
        <f>VLOOKUP(U30,[1]Punktezuordnung!$A$2:$B$52,2,FALSE())</f>
        <v>0</v>
      </c>
      <c r="W30" s="55" t="b">
        <f t="array" ref="W30">IF(ISBLANK(ALS_Wurf!$A$2),0,IF(ISBLANK(A30),0,IF((OR(EXACT(A30,ALS_Wurf!$C$2:$C$148))),VLOOKUP(A30,ALS_Wurf!$C$2:$I$148,4,FALSE))))</f>
        <v>0</v>
      </c>
      <c r="X30" s="29">
        <f t="shared" si="15"/>
        <v>51</v>
      </c>
      <c r="Y30" s="40">
        <f>VLOOKUP(X30,[1]Punktezuordnung!$A$2:$B$52,2,FALSE())</f>
        <v>0</v>
      </c>
      <c r="Z30" s="28" t="b">
        <f t="array" ref="Z30">IF(ISBLANK(FRI_Sprint!$A$2),100,IF(ISBLANK(A30),100,IF((OR(EXACT(A30,FRI_Sprint!$C$2:$C$149))),VLOOKUP(A30,FRI_Sprint!$C$2:$I$149,4,FALSE))))</f>
        <v>0</v>
      </c>
      <c r="AA30" s="29">
        <f t="shared" si="16"/>
        <v>51</v>
      </c>
      <c r="AB30" s="40">
        <f>VLOOKUP(AA30,[1]Punktezuordnung!$A$2:$B$52,2,FALSE())</f>
        <v>0</v>
      </c>
      <c r="AC30" s="37" t="b">
        <f t="array" ref="AC30">IF(ISBLANK(FRI_Stoß!$A$2),0,IF(ISBLANK(A30),0,IF((OR(EXACT(A30,FRI_Stoß!$C$2:$C$147))),VLOOKUP(A30,FRI_Stoß!$C$2:$I$147,4,FALSE))))</f>
        <v>0</v>
      </c>
      <c r="AD30" s="29">
        <f t="shared" si="17"/>
        <v>51</v>
      </c>
      <c r="AE30" s="40">
        <f>VLOOKUP(AD30,[1]Punktezuordnung!$A$2:$B$52,2,FALSE())</f>
        <v>0</v>
      </c>
      <c r="AF30" s="59" t="b">
        <f t="array" ref="AF30">IF(ISBLANK(LAT_Zielweit!$A$2),0,IF(ISBLANK(A30),0,IF((OR(EXACT(A30,LAT_Zielweit!$C$2:$C$155))),VLOOKUP(A30,LAT_Zielweit!$C$2:$I$155,4,FALSE))))</f>
        <v>0</v>
      </c>
      <c r="AG30" s="29">
        <f t="shared" si="18"/>
        <v>51</v>
      </c>
      <c r="AH30" s="40">
        <f>VLOOKUP(AG30,[1]Punktezuordnung!$A$2:$B$52,2,FALSE())</f>
        <v>0</v>
      </c>
      <c r="AI30" s="38" t="b">
        <f t="array" ref="AI30">IF(ISBLANK(LAT_Dreh!$A$2),0,IF(ISBLANK(A30),0,IF((OR(EXACT(A30,LAT_Dreh!$C$2:$C$156))),VLOOKUP(A30,LAT_Dreh!$C$2:$I$156,4,FALSE))))</f>
        <v>0</v>
      </c>
      <c r="AJ30" s="29">
        <f t="shared" si="19"/>
        <v>51</v>
      </c>
      <c r="AK30" s="40">
        <f>VLOOKUP(AJ30,[1]Punktezuordnung!$A$2:$B$52,2,FALSE())</f>
        <v>0</v>
      </c>
      <c r="AL30" s="27">
        <v>1000</v>
      </c>
      <c r="AM30" s="29">
        <f t="shared" si="20"/>
        <v>51</v>
      </c>
      <c r="AN30" s="30">
        <f>VLOOKUP(AM30,[1]Punktezuordnung!$A$2:$B$52,2,FALSE())</f>
        <v>0</v>
      </c>
      <c r="AO30" s="52" t="b">
        <f t="array" ref="AO30">IF(ISBLANK(NIA_Weit!$A$2),0,IF(ISBLANK(A30),0,IF((OR(EXACT(A30,NIA_Weit!$C$2:$C$153))),VLOOKUP(A30,NIA_Weit!$C$2:$I$153,4,FALSE))))</f>
        <v>0</v>
      </c>
      <c r="AP30" s="29">
        <f t="shared" si="21"/>
        <v>51</v>
      </c>
      <c r="AQ30" s="40">
        <f>VLOOKUP(AP30,[1]Punktezuordnung!$A$2:$B$52,2,FALSE())</f>
        <v>0</v>
      </c>
      <c r="AR30" s="26">
        <f t="array" ref="AR30">IF(ISBLANK(STO_Weit!$A$2),0,IF(ISBLANK(A30),0,IF((OR(EXACT(A30,STO_Weit!$C$2:$C$133))),VLOOKUP(A30,STO_Weit!$C$2:$I$133,4,FALSE))))</f>
        <v>0.1</v>
      </c>
      <c r="AS30" s="29">
        <f t="shared" si="22"/>
        <v>15</v>
      </c>
      <c r="AT30" s="30">
        <f>VLOOKUP(AS30,[1]Punktezuordnung!$A$2:$B$52,2,FALSE())</f>
        <v>36</v>
      </c>
      <c r="AU30" s="28">
        <f t="array" ref="AU30">IF(ISBLANK(STO_Schlagwurf!$A$2),0,IF(ISBLANK(A30),0,IF((OR(EXACT(A30,STO_Schlagwurf!$C$2:$C$133))),VLOOKUP(A30,STO_Schlagwurf!$C$2:$I$133,4,FALSE))))</f>
        <v>21</v>
      </c>
      <c r="AV30" s="29">
        <f t="shared" si="23"/>
        <v>13</v>
      </c>
      <c r="AW30" s="30">
        <f>VLOOKUP(AV30,[1]Punktezuordnung!$A$2:$B$52,2,FALSE())</f>
        <v>38</v>
      </c>
      <c r="AX30" s="26" t="b">
        <f t="array" ref="AX30">IF(ISBLANK(ANG_Hindernissprint!$A$2),100,IF(ISBLANK(A30),100,IF((OR(EXACT(A30,ANG_Hindernissprint!$C$2:$C$143))),VLOOKUP(A30,ANG_Hindernissprint!$C$2:$I$143,4,FALSE))))</f>
        <v>0</v>
      </c>
      <c r="AY30" s="33">
        <f t="shared" si="24"/>
        <v>51</v>
      </c>
      <c r="AZ30" s="30">
        <f>VLOOKUP(AY30,[1]Punktezuordnung!$A$2:$B$52,2,FALSE())</f>
        <v>0</v>
      </c>
      <c r="BA30" s="54" t="b">
        <f t="array" ref="BA30">IF(ISBLANK(ANG_Hoch!$A$2),0,IF(ISBLANK(A30),0,IF((OR(EXACT(A30,ANG_Hoch!$C$2:$C$143))),VLOOKUP(A30,ANG_Hoch!$C$2:$I$143,4,FALSE))))</f>
        <v>0</v>
      </c>
      <c r="BB30" s="29">
        <f t="shared" si="25"/>
        <v>51</v>
      </c>
      <c r="BC30" s="39">
        <f>VLOOKUP(BB30,[1]Punktezuordnung!$A$2:$B$52,2,FALSE())</f>
        <v>0</v>
      </c>
    </row>
    <row r="31" spans="1:55" x14ac:dyDescent="0.3">
      <c r="A31" s="24"/>
      <c r="B31" s="24"/>
      <c r="C31" s="24"/>
      <c r="D31" s="24"/>
      <c r="E31" s="29" t="str">
        <f t="shared" ref="E31:E60" si="26">IF(F31=0,"",RANK(F31,$F$4:$F$60,0))</f>
        <v/>
      </c>
      <c r="F31" s="40">
        <f>SUM(LARGE(H31:S31,{1;2;3;4;5;6;7;8;9}))</f>
        <v>0</v>
      </c>
      <c r="G31" s="34">
        <f t="shared" ref="G31:G60" si="27">COUNTIF(H31:S31,"&gt;0")</f>
        <v>0</v>
      </c>
      <c r="H31" s="35">
        <f t="shared" ref="H31:H60" si="28">V31</f>
        <v>0</v>
      </c>
      <c r="I31" s="30">
        <f t="shared" ref="I31:I60" si="29">Y31</f>
        <v>0</v>
      </c>
      <c r="J31" s="35">
        <f t="shared" ref="J31:J60" si="30">AB31</f>
        <v>0</v>
      </c>
      <c r="K31" s="30">
        <f t="shared" ref="K31:K60" si="31">AE31</f>
        <v>0</v>
      </c>
      <c r="L31" s="31">
        <f t="shared" ref="L31:L60" si="32">AH31</f>
        <v>0</v>
      </c>
      <c r="M31" s="32">
        <f t="shared" ref="M31:M60" si="33">AK31</f>
        <v>0</v>
      </c>
      <c r="N31" s="36">
        <f t="shared" ref="N31:N60" si="34">AN31</f>
        <v>0</v>
      </c>
      <c r="O31" s="51">
        <f t="shared" ref="O31:O60" si="35">AQ31</f>
        <v>0</v>
      </c>
      <c r="P31" s="35">
        <f t="shared" ref="P31:P60" si="36">AT31</f>
        <v>0</v>
      </c>
      <c r="Q31" s="30">
        <f t="shared" ref="Q31:Q60" si="37">AW31</f>
        <v>0</v>
      </c>
      <c r="R31" s="35">
        <f t="shared" ref="R31:R60" si="38">AZ31</f>
        <v>0</v>
      </c>
      <c r="S31" s="30">
        <f t="shared" ref="S31:S60" si="39">BC31</f>
        <v>0</v>
      </c>
      <c r="T31" s="25">
        <f t="array" ref="T31">IF(ISBLANK(ALS_Sprint!$A$2),100,IF(ISBLANK(A31),100,IF((OR(EXACT(A31,ALS_Sprint!$C$2:$C$148))),VLOOKUP(A31,ALS_Sprint!$C$2:$I$148,4,FALSE))))</f>
        <v>100</v>
      </c>
      <c r="U31" s="29">
        <f t="shared" ref="U31:U60" si="40">IF(T31=FALSE,51,IF(T31&gt;=100,51,RANK(T31,$T$4:$T$60,1)))</f>
        <v>51</v>
      </c>
      <c r="V31" s="40">
        <f>VLOOKUP(U31,[1]Punktezuordnung!$A$2:$B$52,2,FALSE())</f>
        <v>0</v>
      </c>
      <c r="W31" s="55">
        <f t="array" ref="W31">IF(ISBLANK(ALS_Wurf!$A$2),0,IF(ISBLANK(A31),0,IF((OR(EXACT(A31,ALS_Wurf!$C$2:$C$148))),VLOOKUP(A31,ALS_Wurf!$C$2:$I$148,4,FALSE))))</f>
        <v>0</v>
      </c>
      <c r="X31" s="29">
        <f t="shared" ref="X31:X60" si="41">IF(W31=FALSE,51,IF(W31&lt;=0,51,RANK(W31,$W$4:$W$60,0)))</f>
        <v>51</v>
      </c>
      <c r="Y31" s="40">
        <f>VLOOKUP(X31,[1]Punktezuordnung!$A$2:$B$52,2,FALSE())</f>
        <v>0</v>
      </c>
      <c r="Z31" s="28">
        <f t="array" ref="Z31">IF(ISBLANK(FRI_Sprint!$A$2),100,IF(ISBLANK(A31),100,IF((OR(EXACT(A31,FRI_Sprint!$C$2:$C$149))),VLOOKUP(A31,FRI_Sprint!$C$2:$I$149,4,FALSE))))</f>
        <v>100</v>
      </c>
      <c r="AA31" s="29">
        <f t="shared" ref="AA31:AA60" si="42">IF(Z31=FALSE,51,IF(Z31&gt;=100,51,RANK(Z31,$Z$4:$Z$60,1)))</f>
        <v>51</v>
      </c>
      <c r="AB31" s="40">
        <f>VLOOKUP(AA31,[1]Punktezuordnung!$A$2:$B$52,2,FALSE())</f>
        <v>0</v>
      </c>
      <c r="AC31" s="37">
        <f t="array" ref="AC31">IF(ISBLANK(FRI_Stoß!$A$2),0,IF(ISBLANK(A31),0,IF((OR(EXACT(A31,FRI_Stoß!$C$2:$C$147))),VLOOKUP(A31,FRI_Stoß!$C$2:$I$147,4,FALSE))))</f>
        <v>0</v>
      </c>
      <c r="AD31" s="29">
        <f t="shared" ref="AD31:AD60" si="43">IF(AC31=FALSE,51,IF(AC31&lt;=0,51,RANK(AC31,$AC$4:$AC$60,0)))</f>
        <v>51</v>
      </c>
      <c r="AE31" s="40">
        <f>VLOOKUP(AD31,[1]Punktezuordnung!$A$2:$B$52,2,FALSE())</f>
        <v>0</v>
      </c>
      <c r="AF31" s="59">
        <f t="array" ref="AF31">IF(ISBLANK(LAT_Zielweit!$A$2),0,IF(ISBLANK(A31),0,IF((OR(EXACT(A31,LAT_Zielweit!$C$2:$C$155))),VLOOKUP(A31,LAT_Zielweit!$C$2:$I$155,4,FALSE))))</f>
        <v>0</v>
      </c>
      <c r="AG31" s="29">
        <f t="shared" ref="AG31:AG60" si="44">IF(AF31=FALSE,51,IF(AF31&lt;=0,51,RANK(AF31,$AF$4:$AF$60,0)))</f>
        <v>51</v>
      </c>
      <c r="AH31" s="40">
        <f>VLOOKUP(AG31,[1]Punktezuordnung!$A$2:$B$52,2,FALSE())</f>
        <v>0</v>
      </c>
      <c r="AI31" s="38">
        <f t="array" ref="AI31">IF(ISBLANK(LAT_Dreh!$A$2),0,IF(ISBLANK(A31),0,IF((OR(EXACT(A31,LAT_Dreh!$C$2:$C$156))),VLOOKUP(A31,LAT_Dreh!$C$2:$I$156,4,FALSE))))</f>
        <v>0</v>
      </c>
      <c r="AJ31" s="29">
        <f t="shared" ref="AJ31:AJ60" si="45">IF(AI31=FALSE,51,IF(AI31&lt;=0,51,RANK(AI31,$AI$4:$AI$49,0)))</f>
        <v>51</v>
      </c>
      <c r="AK31" s="40">
        <f>VLOOKUP(AJ31,[1]Punktezuordnung!$A$2:$B$52,2,FALSE())</f>
        <v>0</v>
      </c>
      <c r="AL31" s="27">
        <v>1000</v>
      </c>
      <c r="AM31" s="29">
        <f t="shared" ref="AM31:AM60" si="46">IF(AL31=FALSE,51,IF(AL31=1000,51,RANK(AL31,$AL$4:$AL$60,1)))</f>
        <v>51</v>
      </c>
      <c r="AN31" s="30">
        <f>VLOOKUP(AM31,[1]Punktezuordnung!$A$2:$B$52,2,FALSE())</f>
        <v>0</v>
      </c>
      <c r="AO31" s="52">
        <f t="array" ref="AO31">IF(ISBLANK(NIA_Weit!$A$2),0,IF(ISBLANK(A31),0,IF((OR(EXACT(A31,NIA_Weit!$C$2:$C$153))),VLOOKUP(A31,NIA_Weit!$C$2:$I$153,4,FALSE))))</f>
        <v>0</v>
      </c>
      <c r="AP31" s="29">
        <f t="shared" ref="AP31:AP60" si="47">IF(AO31=FALSE,51,IF(AO31&lt;=0,51,RANK(AO31,$AO$4:$AO$49,0)))</f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IF(ISBLANK(STO_Weit!$A$2),0,IF(ISBLANK(A31),0,IF((OR(EXACT(A31,STO_Weit!$C$2:$C$133))),VLOOKUP(A31,STO_Weit!$C$2:$I$133,4,FALSE))))</f>
        <v>0</v>
      </c>
      <c r="AS31" s="29">
        <f t="shared" ref="AS31:AS60" si="48">IF(AR31=FALSE,51,IF(AR31&lt;=0,51,RANK(AR31,$AR$4:$AR$49,0)))</f>
        <v>51</v>
      </c>
      <c r="AT31" s="30">
        <f>VLOOKUP(AS31,[1]Punktezuordnung!$A$2:$B$52,2,FALSE())</f>
        <v>0</v>
      </c>
      <c r="AU31" s="28">
        <f t="array" ref="AU31">IF(ISBLANK(STO_Schlagwurf!$A$2),0,IF(ISBLANK(A31),0,IF((OR(EXACT(A31,STO_Schlagwurf!$C$2:$C$133))),VLOOKUP(A31,STO_Schlagwurf!$C$2:$I$133,4,FALSE))))</f>
        <v>0</v>
      </c>
      <c r="AV31" s="29">
        <f t="shared" ref="AV31:AV60" si="49">IF(AU31=FALSE,51,IF(AU31&lt;=0,51,RANK(AU31,$AU$4:$AU$49,0)))</f>
        <v>51</v>
      </c>
      <c r="AW31" s="30">
        <f>VLOOKUP(AV31,[1]Punktezuordnung!$A$2:$B$52,2,FALSE())</f>
        <v>0</v>
      </c>
      <c r="AX31" s="26">
        <f t="array" ref="AX31">IF(ISBLANK(ANG_Hindernissprint!$A$2),100,IF(ISBLANK(A31),100,IF((OR(EXACT(A31,ANG_Hindernissprint!$C$2:$C$143))),VLOOKUP(A31,ANG_Hindernissprint!$C$2:$I$143,4,FALSE))))</f>
        <v>100</v>
      </c>
      <c r="AY31" s="33">
        <f t="shared" ref="AY31:AY60" si="50">IF(AX31=FALSE,51,IF(AX31&gt;=100,51,RANK(AX31,$AX$4:$AX$60,1)))</f>
        <v>51</v>
      </c>
      <c r="AZ31" s="30">
        <f>VLOOKUP(AY31,[1]Punktezuordnung!$A$2:$B$52,2,FALSE())</f>
        <v>0</v>
      </c>
      <c r="BA31" s="54">
        <f t="array" ref="BA31">IF(ISBLANK(ANG_Hoch!$A$2),0,IF(ISBLANK(A31),0,IF((OR(EXACT(A31,ANG_Hoch!$C$2:$C$143))),VLOOKUP(A31,ANG_Hoch!$C$2:$I$143,4,FALSE))))</f>
        <v>0</v>
      </c>
      <c r="BB31" s="29">
        <f t="shared" ref="BB31:BB60" si="51">IF(BA31=FALSE,51,IF(BA31&lt;=0,51,RANK(BA31,$BA$4:$BA$49,0)))</f>
        <v>51</v>
      </c>
      <c r="BC31" s="39">
        <f>VLOOKUP(BB31,[1]Punktezuordnung!$A$2:$B$52,2,FALSE())</f>
        <v>0</v>
      </c>
    </row>
    <row r="32" spans="1:55" x14ac:dyDescent="0.3">
      <c r="A32" s="24"/>
      <c r="B32" s="24"/>
      <c r="C32" s="24"/>
      <c r="D32" s="24"/>
      <c r="E32" s="29" t="str">
        <f t="shared" si="26"/>
        <v/>
      </c>
      <c r="F32" s="40">
        <f>SUM(LARGE(H32:S32,{1;2;3;4;5;6;7;8;9}))</f>
        <v>0</v>
      </c>
      <c r="G32" s="34">
        <f t="shared" si="27"/>
        <v>0</v>
      </c>
      <c r="H32" s="35">
        <f t="shared" si="28"/>
        <v>0</v>
      </c>
      <c r="I32" s="30">
        <f t="shared" si="29"/>
        <v>0</v>
      </c>
      <c r="J32" s="35">
        <f t="shared" si="30"/>
        <v>0</v>
      </c>
      <c r="K32" s="30">
        <f t="shared" si="31"/>
        <v>0</v>
      </c>
      <c r="L32" s="31">
        <f t="shared" si="32"/>
        <v>0</v>
      </c>
      <c r="M32" s="32">
        <f t="shared" si="33"/>
        <v>0</v>
      </c>
      <c r="N32" s="36">
        <f t="shared" si="34"/>
        <v>0</v>
      </c>
      <c r="O32" s="51">
        <f t="shared" si="35"/>
        <v>0</v>
      </c>
      <c r="P32" s="35">
        <f t="shared" si="36"/>
        <v>0</v>
      </c>
      <c r="Q32" s="30">
        <f t="shared" si="37"/>
        <v>0</v>
      </c>
      <c r="R32" s="35">
        <f t="shared" si="38"/>
        <v>0</v>
      </c>
      <c r="S32" s="30">
        <f t="shared" si="39"/>
        <v>0</v>
      </c>
      <c r="T32" s="25">
        <f t="array" ref="T32">IF(ISBLANK(ALS_Sprint!$A$2),100,IF(ISBLANK(A32),100,IF((OR(EXACT(A32,ALS_Sprint!$C$2:$C$148))),VLOOKUP(A32,ALS_Sprint!$C$2:$I$148,4,FALSE))))</f>
        <v>100</v>
      </c>
      <c r="U32" s="29">
        <f t="shared" si="40"/>
        <v>51</v>
      </c>
      <c r="V32" s="40">
        <f>VLOOKUP(U32,[1]Punktezuordnung!$A$2:$B$52,2,FALSE())</f>
        <v>0</v>
      </c>
      <c r="W32" s="55">
        <f t="array" ref="W32">IF(ISBLANK(ALS_Wurf!$A$2),0,IF(ISBLANK(A32),0,IF((OR(EXACT(A32,ALS_Wurf!$C$2:$C$148))),VLOOKUP(A32,ALS_Wurf!$C$2:$I$148,4,FALSE))))</f>
        <v>0</v>
      </c>
      <c r="X32" s="29">
        <f t="shared" si="41"/>
        <v>51</v>
      </c>
      <c r="Y32" s="40">
        <f>VLOOKUP(X32,[1]Punktezuordnung!$A$2:$B$52,2,FALSE())</f>
        <v>0</v>
      </c>
      <c r="Z32" s="28">
        <f t="array" ref="Z32">IF(ISBLANK(FRI_Sprint!$A$2),100,IF(ISBLANK(A32),100,IF((OR(EXACT(A32,FRI_Sprint!$C$2:$C$149))),VLOOKUP(A32,FRI_Sprint!$C$2:$I$149,4,FALSE))))</f>
        <v>100</v>
      </c>
      <c r="AA32" s="29">
        <f t="shared" si="42"/>
        <v>51</v>
      </c>
      <c r="AB32" s="40">
        <f>VLOOKUP(AA32,[1]Punktezuordnung!$A$2:$B$52,2,FALSE())</f>
        <v>0</v>
      </c>
      <c r="AC32" s="37">
        <f t="array" ref="AC32">IF(ISBLANK(FRI_Stoß!$A$2),0,IF(ISBLANK(A32),0,IF((OR(EXACT(A32,FRI_Stoß!$C$2:$C$147))),VLOOKUP(A32,FRI_Stoß!$C$2:$I$147,4,FALSE))))</f>
        <v>0</v>
      </c>
      <c r="AD32" s="29">
        <f t="shared" si="43"/>
        <v>51</v>
      </c>
      <c r="AE32" s="40">
        <f>VLOOKUP(AD32,[1]Punktezuordnung!$A$2:$B$52,2,FALSE())</f>
        <v>0</v>
      </c>
      <c r="AF32" s="59">
        <f t="array" ref="AF32">IF(ISBLANK(LAT_Zielweit!$A$2),0,IF(ISBLANK(A32),0,IF((OR(EXACT(A32,LAT_Zielweit!$C$2:$C$155))),VLOOKUP(A32,LAT_Zielweit!$C$2:$I$155,4,FALSE))))</f>
        <v>0</v>
      </c>
      <c r="AG32" s="29">
        <f t="shared" si="44"/>
        <v>51</v>
      </c>
      <c r="AH32" s="40">
        <f>VLOOKUP(AG32,[1]Punktezuordnung!$A$2:$B$52,2,FALSE())</f>
        <v>0</v>
      </c>
      <c r="AI32" s="38">
        <f t="array" ref="AI32">IF(ISBLANK(LAT_Dreh!$A$2),0,IF(ISBLANK(A32),0,IF((OR(EXACT(A32,LAT_Dreh!$C$2:$C$156))),VLOOKUP(A32,LAT_Dreh!$C$2:$I$156,4,FALSE))))</f>
        <v>0</v>
      </c>
      <c r="AJ32" s="29">
        <f t="shared" si="45"/>
        <v>51</v>
      </c>
      <c r="AK32" s="40">
        <f>VLOOKUP(AJ32,[1]Punktezuordnung!$A$2:$B$52,2,FALSE())</f>
        <v>0</v>
      </c>
      <c r="AL32" s="27">
        <v>1000</v>
      </c>
      <c r="AM32" s="29">
        <f t="shared" si="46"/>
        <v>51</v>
      </c>
      <c r="AN32" s="30">
        <f>VLOOKUP(AM32,[1]Punktezuordnung!$A$2:$B$52,2,FALSE())</f>
        <v>0</v>
      </c>
      <c r="AO32" s="52">
        <f t="array" ref="AO32">IF(ISBLANK(NIA_Weit!$A$2),0,IF(ISBLANK(A32),0,IF((OR(EXACT(A32,NIA_Weit!$C$2:$C$153))),VLOOKUP(A32,NIA_Weit!$C$2:$I$153,4,FALSE))))</f>
        <v>0</v>
      </c>
      <c r="AP32" s="29">
        <f t="shared" si="47"/>
        <v>51</v>
      </c>
      <c r="AQ32" s="40">
        <f>VLOOKUP(AP32,[1]Punktezuordnung!$A$2:$B$52,2,FALSE())</f>
        <v>0</v>
      </c>
      <c r="AR32" s="26">
        <f t="array" ref="AR32">IF(ISBLANK(STO_Weit!$A$2),0,IF(ISBLANK(A32),0,IF((OR(EXACT(A32,STO_Weit!$C$2:$C$133))),VLOOKUP(A32,STO_Weit!$C$2:$I$133,4,FALSE))))</f>
        <v>0</v>
      </c>
      <c r="AS32" s="29">
        <f t="shared" si="48"/>
        <v>51</v>
      </c>
      <c r="AT32" s="30">
        <f>VLOOKUP(AS32,[1]Punktezuordnung!$A$2:$B$52,2,FALSE())</f>
        <v>0</v>
      </c>
      <c r="AU32" s="28">
        <f t="array" ref="AU32">IF(ISBLANK(STO_Schlagwurf!$A$2),0,IF(ISBLANK(A32),0,IF((OR(EXACT(A32,STO_Schlagwurf!$C$2:$C$133))),VLOOKUP(A32,STO_Schlagwurf!$C$2:$I$133,4,FALSE))))</f>
        <v>0</v>
      </c>
      <c r="AV32" s="29">
        <f t="shared" si="49"/>
        <v>51</v>
      </c>
      <c r="AW32" s="30">
        <f>VLOOKUP(AV32,[1]Punktezuordnung!$A$2:$B$52,2,FALSE())</f>
        <v>0</v>
      </c>
      <c r="AX32" s="26">
        <f t="array" ref="AX32">IF(ISBLANK(ANG_Hindernissprint!$A$2),100,IF(ISBLANK(A32),100,IF((OR(EXACT(A32,ANG_Hindernissprint!$C$2:$C$143))),VLOOKUP(A32,ANG_Hindernissprint!$C$2:$I$143,4,FALSE))))</f>
        <v>100</v>
      </c>
      <c r="AY32" s="33">
        <f t="shared" si="50"/>
        <v>51</v>
      </c>
      <c r="AZ32" s="30">
        <f>VLOOKUP(AY32,[1]Punktezuordnung!$A$2:$B$52,2,FALSE())</f>
        <v>0</v>
      </c>
      <c r="BA32" s="54">
        <f t="array" ref="BA32">IF(ISBLANK(ANG_Hoch!$A$2),0,IF(ISBLANK(A32),0,IF((OR(EXACT(A32,ANG_Hoch!$C$2:$C$143))),VLOOKUP(A32,ANG_Hoch!$C$2:$I$143,4,FALSE))))</f>
        <v>0</v>
      </c>
      <c r="BB32" s="29">
        <f t="shared" si="51"/>
        <v>51</v>
      </c>
      <c r="BC32" s="39">
        <f>VLOOKUP(BB32,[1]Punktezuordnung!$A$2:$B$52,2,FALSE())</f>
        <v>0</v>
      </c>
    </row>
    <row r="33" spans="1:55" x14ac:dyDescent="0.3">
      <c r="A33" s="53"/>
      <c r="B33" s="53"/>
      <c r="C33" s="53"/>
      <c r="D33" s="53"/>
      <c r="E33" s="29" t="str">
        <f t="shared" si="26"/>
        <v/>
      </c>
      <c r="F33" s="40">
        <f>SUM(LARGE(H33:S33,{1;2;3;4;5;6;7;8;9}))</f>
        <v>0</v>
      </c>
      <c r="G33" s="34">
        <f t="shared" si="27"/>
        <v>0</v>
      </c>
      <c r="H33" s="35">
        <f t="shared" si="28"/>
        <v>0</v>
      </c>
      <c r="I33" s="30">
        <f t="shared" si="29"/>
        <v>0</v>
      </c>
      <c r="J33" s="35">
        <f t="shared" si="30"/>
        <v>0</v>
      </c>
      <c r="K33" s="30">
        <f t="shared" si="31"/>
        <v>0</v>
      </c>
      <c r="L33" s="31">
        <f t="shared" si="32"/>
        <v>0</v>
      </c>
      <c r="M33" s="32">
        <f t="shared" si="33"/>
        <v>0</v>
      </c>
      <c r="N33" s="36">
        <f t="shared" si="34"/>
        <v>0</v>
      </c>
      <c r="O33" s="51">
        <f t="shared" si="35"/>
        <v>0</v>
      </c>
      <c r="P33" s="35">
        <f t="shared" si="36"/>
        <v>0</v>
      </c>
      <c r="Q33" s="30">
        <f t="shared" si="37"/>
        <v>0</v>
      </c>
      <c r="R33" s="35">
        <f t="shared" si="38"/>
        <v>0</v>
      </c>
      <c r="S33" s="30">
        <f t="shared" si="39"/>
        <v>0</v>
      </c>
      <c r="T33" s="25">
        <f t="array" ref="T33">IF(ISBLANK(ALS_Sprint!$A$2),100,IF(ISBLANK(A33),100,IF((OR(EXACT(A33,ALS_Sprint!$C$2:$C$148))),VLOOKUP(A33,ALS_Sprint!$C$2:$I$148,4,FALSE))))</f>
        <v>100</v>
      </c>
      <c r="U33" s="29">
        <f t="shared" si="40"/>
        <v>51</v>
      </c>
      <c r="V33" s="40">
        <f>VLOOKUP(U33,[1]Punktezuordnung!$A$2:$B$52,2,FALSE())</f>
        <v>0</v>
      </c>
      <c r="W33" s="55">
        <f t="array" ref="W33">IF(ISBLANK(ALS_Wurf!$A$2),0,IF(ISBLANK(A33),0,IF((OR(EXACT(A33,ALS_Wurf!$C$2:$C$148))),VLOOKUP(A33,ALS_Wurf!$C$2:$I$148,4,FALSE))))</f>
        <v>0</v>
      </c>
      <c r="X33" s="29">
        <f t="shared" si="41"/>
        <v>51</v>
      </c>
      <c r="Y33" s="40">
        <f>VLOOKUP(X33,[1]Punktezuordnung!$A$2:$B$52,2,FALSE())</f>
        <v>0</v>
      </c>
      <c r="Z33" s="28">
        <f t="array" ref="Z33">IF(ISBLANK(FRI_Sprint!$A$2),100,IF(ISBLANK(A33),100,IF((OR(EXACT(A33,FRI_Sprint!$C$2:$C$149))),VLOOKUP(A33,FRI_Sprint!$C$2:$I$149,4,FALSE))))</f>
        <v>100</v>
      </c>
      <c r="AA33" s="29">
        <f t="shared" si="42"/>
        <v>51</v>
      </c>
      <c r="AB33" s="40">
        <f>VLOOKUP(AA33,[1]Punktezuordnung!$A$2:$B$52,2,FALSE())</f>
        <v>0</v>
      </c>
      <c r="AC33" s="37">
        <f t="array" ref="AC33">IF(ISBLANK(FRI_Stoß!$A$2),0,IF(ISBLANK(A33),0,IF((OR(EXACT(A33,FRI_Stoß!$C$2:$C$147))),VLOOKUP(A33,FRI_Stoß!$C$2:$I$147,4,FALSE))))</f>
        <v>0</v>
      </c>
      <c r="AD33" s="29">
        <f t="shared" si="43"/>
        <v>51</v>
      </c>
      <c r="AE33" s="40">
        <f>VLOOKUP(AD33,[1]Punktezuordnung!$A$2:$B$52,2,FALSE())</f>
        <v>0</v>
      </c>
      <c r="AF33" s="59">
        <f t="array" ref="AF33">IF(ISBLANK(LAT_Zielweit!$A$2),0,IF(ISBLANK(A33),0,IF((OR(EXACT(A33,LAT_Zielweit!$C$2:$C$155))),VLOOKUP(A33,LAT_Zielweit!$C$2:$I$155,4,FALSE))))</f>
        <v>0</v>
      </c>
      <c r="AG33" s="29">
        <f t="shared" si="44"/>
        <v>51</v>
      </c>
      <c r="AH33" s="40">
        <f>VLOOKUP(AG33,[1]Punktezuordnung!$A$2:$B$52,2,FALSE())</f>
        <v>0</v>
      </c>
      <c r="AI33" s="38">
        <f t="array" ref="AI33">IF(ISBLANK(LAT_Dreh!$A$2),0,IF(ISBLANK(A33),0,IF((OR(EXACT(A33,LAT_Dreh!$C$2:$C$156))),VLOOKUP(A33,LAT_Dreh!$C$2:$I$156,4,FALSE))))</f>
        <v>0</v>
      </c>
      <c r="AJ33" s="29">
        <f t="shared" si="45"/>
        <v>51</v>
      </c>
      <c r="AK33" s="40">
        <f>VLOOKUP(AJ33,[1]Punktezuordnung!$A$2:$B$52,2,FALSE())</f>
        <v>0</v>
      </c>
      <c r="AL33" s="27">
        <v>1000</v>
      </c>
      <c r="AM33" s="29">
        <f t="shared" si="46"/>
        <v>51</v>
      </c>
      <c r="AN33" s="30">
        <f>VLOOKUP(AM33,[1]Punktezuordnung!$A$2:$B$52,2,FALSE())</f>
        <v>0</v>
      </c>
      <c r="AO33" s="52">
        <f t="array" ref="AO33">IF(ISBLANK(NIA_Weit!$A$2),0,IF(ISBLANK(A33),0,IF((OR(EXACT(A33,NIA_Weit!$C$2:$C$153))),VLOOKUP(A33,NIA_Weit!$C$2:$I$153,4,FALSE))))</f>
        <v>0</v>
      </c>
      <c r="AP33" s="29">
        <f t="shared" si="47"/>
        <v>51</v>
      </c>
      <c r="AQ33" s="40">
        <f>VLOOKUP(AP33,[1]Punktezuordnung!$A$2:$B$52,2,FALSE())</f>
        <v>0</v>
      </c>
      <c r="AR33" s="26">
        <f t="array" ref="AR33">IF(ISBLANK(STO_Weit!$A$2),0,IF(ISBLANK(A33),0,IF((OR(EXACT(A33,STO_Weit!$C$2:$C$133))),VLOOKUP(A33,STO_Weit!$C$2:$I$133,4,FALSE))))</f>
        <v>0</v>
      </c>
      <c r="AS33" s="29">
        <f t="shared" si="48"/>
        <v>51</v>
      </c>
      <c r="AT33" s="30">
        <f>VLOOKUP(AS33,[1]Punktezuordnung!$A$2:$B$52,2,FALSE())</f>
        <v>0</v>
      </c>
      <c r="AU33" s="28">
        <f t="array" ref="AU33">IF(ISBLANK(STO_Schlagwurf!$A$2),0,IF(ISBLANK(A33),0,IF((OR(EXACT(A33,STO_Schlagwurf!$C$2:$C$133))),VLOOKUP(A33,STO_Schlagwurf!$C$2:$I$133,4,FALSE))))</f>
        <v>0</v>
      </c>
      <c r="AV33" s="29">
        <f t="shared" si="49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IF(ISBLANK(ANG_Hindernissprint!$A$2),100,IF(ISBLANK(A33),100,IF((OR(EXACT(A33,ANG_Hindernissprint!$C$2:$C$143))),VLOOKUP(A33,ANG_Hindernissprint!$C$2:$I$143,4,FALSE))))</f>
        <v>100</v>
      </c>
      <c r="AY33" s="33">
        <f t="shared" si="50"/>
        <v>51</v>
      </c>
      <c r="AZ33" s="30">
        <f>VLOOKUP(AY33,[1]Punktezuordnung!$A$2:$B$52,2,FALSE())</f>
        <v>0</v>
      </c>
      <c r="BA33" s="54">
        <f t="array" ref="BA33">IF(ISBLANK(ANG_Hoch!$A$2),0,IF(ISBLANK(A33),0,IF((OR(EXACT(A33,ANG_Hoch!$C$2:$C$143))),VLOOKUP(A33,ANG_Hoch!$C$2:$I$143,4,FALSE))))</f>
        <v>0</v>
      </c>
      <c r="BB33" s="29">
        <f t="shared" si="51"/>
        <v>51</v>
      </c>
      <c r="BC33" s="39">
        <f>VLOOKUP(BB33,[1]Punktezuordnung!$A$2:$B$52,2,FALSE())</f>
        <v>0</v>
      </c>
    </row>
    <row r="34" spans="1:55" x14ac:dyDescent="0.3">
      <c r="A34" s="53"/>
      <c r="B34" s="53"/>
      <c r="C34" s="53"/>
      <c r="D34" s="53"/>
      <c r="E34" s="29" t="str">
        <f t="shared" si="26"/>
        <v/>
      </c>
      <c r="F34" s="40">
        <f>SUM(LARGE(H34:S34,{1;2;3;4;5;6;7;8;9}))</f>
        <v>0</v>
      </c>
      <c r="G34" s="34">
        <f t="shared" si="27"/>
        <v>0</v>
      </c>
      <c r="H34" s="35">
        <f t="shared" si="28"/>
        <v>0</v>
      </c>
      <c r="I34" s="30">
        <f t="shared" si="29"/>
        <v>0</v>
      </c>
      <c r="J34" s="35">
        <f t="shared" si="30"/>
        <v>0</v>
      </c>
      <c r="K34" s="30">
        <f t="shared" si="31"/>
        <v>0</v>
      </c>
      <c r="L34" s="31">
        <f t="shared" si="32"/>
        <v>0</v>
      </c>
      <c r="M34" s="32">
        <f t="shared" si="33"/>
        <v>0</v>
      </c>
      <c r="N34" s="36">
        <f t="shared" si="34"/>
        <v>0</v>
      </c>
      <c r="O34" s="51">
        <f t="shared" si="35"/>
        <v>0</v>
      </c>
      <c r="P34" s="35">
        <f t="shared" si="36"/>
        <v>0</v>
      </c>
      <c r="Q34" s="30">
        <f t="shared" si="37"/>
        <v>0</v>
      </c>
      <c r="R34" s="35">
        <f t="shared" si="38"/>
        <v>0</v>
      </c>
      <c r="S34" s="30">
        <f t="shared" si="39"/>
        <v>0</v>
      </c>
      <c r="T34" s="25">
        <f t="array" ref="T34">IF(ISBLANK(ALS_Sprint!$A$2),100,IF(ISBLANK(A34),100,IF((OR(EXACT(A34,ALS_Sprint!$C$2:$C$148))),VLOOKUP(A34,ALS_Sprint!$C$2:$I$148,4,FALSE))))</f>
        <v>100</v>
      </c>
      <c r="U34" s="29">
        <f t="shared" si="40"/>
        <v>51</v>
      </c>
      <c r="V34" s="40">
        <f>VLOOKUP(U34,[1]Punktezuordnung!$A$2:$B$52,2,FALSE())</f>
        <v>0</v>
      </c>
      <c r="W34" s="55">
        <f t="array" ref="W34">IF(ISBLANK(ALS_Wurf!$A$2),0,IF(ISBLANK(A34),0,IF((OR(EXACT(A34,ALS_Wurf!$C$2:$C$148))),VLOOKUP(A34,ALS_Wurf!$C$2:$I$148,4,FALSE))))</f>
        <v>0</v>
      </c>
      <c r="X34" s="29">
        <f t="shared" si="41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IF(ISBLANK(FRI_Sprint!$A$2),100,IF(ISBLANK(A34),100,IF((OR(EXACT(A34,FRI_Sprint!$C$2:$C$149))),VLOOKUP(A34,FRI_Sprint!$C$2:$I$149,4,FALSE))))</f>
        <v>100</v>
      </c>
      <c r="AA34" s="29">
        <f t="shared" si="42"/>
        <v>51</v>
      </c>
      <c r="AB34" s="40">
        <f>VLOOKUP(AA34,[1]Punktezuordnung!$A$2:$B$52,2,FALSE())</f>
        <v>0</v>
      </c>
      <c r="AC34" s="37">
        <f t="array" ref="AC34">IF(ISBLANK(FRI_Stoß!$A$2),0,IF(ISBLANK(A34),0,IF((OR(EXACT(A34,FRI_Stoß!$C$2:$C$147))),VLOOKUP(A34,FRI_Stoß!$C$2:$I$147,4,FALSE))))</f>
        <v>0</v>
      </c>
      <c r="AD34" s="29">
        <f t="shared" si="43"/>
        <v>51</v>
      </c>
      <c r="AE34" s="40">
        <f>VLOOKUP(AD34,[1]Punktezuordnung!$A$2:$B$52,2,FALSE())</f>
        <v>0</v>
      </c>
      <c r="AF34" s="59">
        <f t="array" ref="AF34">IF(ISBLANK(LAT_Zielweit!$A$2),0,IF(ISBLANK(A34),0,IF((OR(EXACT(A34,LAT_Zielweit!$C$2:$C$155))),VLOOKUP(A34,LAT_Zielweit!$C$2:$I$155,4,FALSE))))</f>
        <v>0</v>
      </c>
      <c r="AG34" s="29">
        <f t="shared" si="44"/>
        <v>51</v>
      </c>
      <c r="AH34" s="40">
        <f>VLOOKUP(AG34,[1]Punktezuordnung!$A$2:$B$52,2,FALSE())</f>
        <v>0</v>
      </c>
      <c r="AI34" s="38">
        <f t="array" ref="AI34">IF(ISBLANK(LAT_Dreh!$A$2),0,IF(ISBLANK(A34),0,IF((OR(EXACT(A34,LAT_Dreh!$C$2:$C$156))),VLOOKUP(A34,LAT_Dreh!$C$2:$I$156,4,FALSE))))</f>
        <v>0</v>
      </c>
      <c r="AJ34" s="29">
        <f t="shared" si="45"/>
        <v>51</v>
      </c>
      <c r="AK34" s="40">
        <f>VLOOKUP(AJ34,[1]Punktezuordnung!$A$2:$B$52,2,FALSE())</f>
        <v>0</v>
      </c>
      <c r="AL34" s="27">
        <v>1000</v>
      </c>
      <c r="AM34" s="29">
        <f t="shared" si="46"/>
        <v>51</v>
      </c>
      <c r="AN34" s="30">
        <f>VLOOKUP(AM34,[1]Punktezuordnung!$A$2:$B$52,2,FALSE())</f>
        <v>0</v>
      </c>
      <c r="AO34" s="52">
        <f t="array" ref="AO34">IF(ISBLANK(NIA_Weit!$A$2),0,IF(ISBLANK(A34),0,IF((OR(EXACT(A34,NIA_Weit!$C$2:$C$153))),VLOOKUP(A34,NIA_Weit!$C$2:$I$153,4,FALSE))))</f>
        <v>0</v>
      </c>
      <c r="AP34" s="29">
        <f t="shared" si="47"/>
        <v>51</v>
      </c>
      <c r="AQ34" s="40">
        <f>VLOOKUP(AP34,[1]Punktezuordnung!$A$2:$B$52,2,FALSE())</f>
        <v>0</v>
      </c>
      <c r="AR34" s="26">
        <f t="array" ref="AR34">IF(ISBLANK(STO_Weit!$A$2),0,IF(ISBLANK(A34),0,IF((OR(EXACT(A34,STO_Weit!$C$2:$C$133))),VLOOKUP(A34,STO_Weit!$C$2:$I$133,4,FALSE))))</f>
        <v>0</v>
      </c>
      <c r="AS34" s="29">
        <f t="shared" si="48"/>
        <v>51</v>
      </c>
      <c r="AT34" s="30">
        <f>VLOOKUP(AS34,[1]Punktezuordnung!$A$2:$B$52,2,FALSE())</f>
        <v>0</v>
      </c>
      <c r="AU34" s="28">
        <f t="array" ref="AU34">IF(ISBLANK(STO_Schlagwurf!$A$2),0,IF(ISBLANK(A34),0,IF((OR(EXACT(A34,STO_Schlagwurf!$C$2:$C$133))),VLOOKUP(A34,STO_Schlagwurf!$C$2:$I$133,4,FALSE))))</f>
        <v>0</v>
      </c>
      <c r="AV34" s="29">
        <f t="shared" si="49"/>
        <v>51</v>
      </c>
      <c r="AW34" s="30">
        <f>VLOOKUP(AV34,[1]Punktezuordnung!$A$2:$B$52,2,FALSE())</f>
        <v>0</v>
      </c>
      <c r="AX34" s="26">
        <f t="array" ref="AX34">IF(ISBLANK(ANG_Hindernissprint!$A$2),100,IF(ISBLANK(A34),100,IF((OR(EXACT(A34,ANG_Hindernissprint!$C$2:$C$143))),VLOOKUP(A34,ANG_Hindernissprint!$C$2:$I$143,4,FALSE))))</f>
        <v>100</v>
      </c>
      <c r="AY34" s="33">
        <f t="shared" si="50"/>
        <v>51</v>
      </c>
      <c r="AZ34" s="30">
        <f>VLOOKUP(AY34,[1]Punktezuordnung!$A$2:$B$52,2,FALSE())</f>
        <v>0</v>
      </c>
      <c r="BA34" s="54">
        <f t="array" ref="BA34">IF(ISBLANK(ANG_Hoch!$A$2),0,IF(ISBLANK(A34),0,IF((OR(EXACT(A34,ANG_Hoch!$C$2:$C$143))),VLOOKUP(A34,ANG_Hoch!$C$2:$I$143,4,FALSE))))</f>
        <v>0</v>
      </c>
      <c r="BB34" s="29">
        <f t="shared" si="51"/>
        <v>51</v>
      </c>
      <c r="BC34" s="39">
        <f>VLOOKUP(BB34,[1]Punktezuordnung!$A$2:$B$52,2,FALSE())</f>
        <v>0</v>
      </c>
    </row>
    <row r="35" spans="1:55" x14ac:dyDescent="0.3">
      <c r="A35" s="53"/>
      <c r="B35" s="53"/>
      <c r="C35" s="53"/>
      <c r="D35" s="53"/>
      <c r="E35" s="29" t="str">
        <f t="shared" si="26"/>
        <v/>
      </c>
      <c r="F35" s="40">
        <f>SUM(LARGE(H35:S35,{1;2;3;4;5;6;7;8;9}))</f>
        <v>0</v>
      </c>
      <c r="G35" s="34">
        <f t="shared" si="27"/>
        <v>0</v>
      </c>
      <c r="H35" s="35">
        <f t="shared" si="28"/>
        <v>0</v>
      </c>
      <c r="I35" s="30">
        <f t="shared" si="29"/>
        <v>0</v>
      </c>
      <c r="J35" s="35">
        <f t="shared" si="30"/>
        <v>0</v>
      </c>
      <c r="K35" s="30">
        <f t="shared" si="31"/>
        <v>0</v>
      </c>
      <c r="L35" s="31">
        <f t="shared" si="32"/>
        <v>0</v>
      </c>
      <c r="M35" s="32">
        <f t="shared" si="33"/>
        <v>0</v>
      </c>
      <c r="N35" s="36">
        <f t="shared" si="34"/>
        <v>0</v>
      </c>
      <c r="O35" s="51">
        <f t="shared" si="35"/>
        <v>0</v>
      </c>
      <c r="P35" s="35">
        <f t="shared" si="36"/>
        <v>0</v>
      </c>
      <c r="Q35" s="30">
        <f t="shared" si="37"/>
        <v>0</v>
      </c>
      <c r="R35" s="35">
        <f t="shared" si="38"/>
        <v>0</v>
      </c>
      <c r="S35" s="30">
        <f t="shared" si="39"/>
        <v>0</v>
      </c>
      <c r="T35" s="25">
        <f t="array" ref="T35">IF(ISBLANK(ALS_Sprint!$A$2),100,IF(ISBLANK(A35),100,IF((OR(EXACT(A35,ALS_Sprint!$C$2:$C$148))),VLOOKUP(A35,ALS_Sprint!$C$2:$I$148,4,FALSE))))</f>
        <v>100</v>
      </c>
      <c r="U35" s="29">
        <f t="shared" si="40"/>
        <v>51</v>
      </c>
      <c r="V35" s="40">
        <f>VLOOKUP(U35,[1]Punktezuordnung!$A$2:$B$52,2,FALSE())</f>
        <v>0</v>
      </c>
      <c r="W35" s="55">
        <f t="array" ref="W35">IF(ISBLANK(ALS_Wurf!$A$2),0,IF(ISBLANK(A35),0,IF((OR(EXACT(A35,ALS_Wurf!$C$2:$C$148))),VLOOKUP(A35,ALS_Wurf!$C$2:$I$148,4,FALSE))))</f>
        <v>0</v>
      </c>
      <c r="X35" s="29">
        <f t="shared" si="41"/>
        <v>51</v>
      </c>
      <c r="Y35" s="40">
        <f>VLOOKUP(X35,[1]Punktezuordnung!$A$2:$B$52,2,FALSE())</f>
        <v>0</v>
      </c>
      <c r="Z35" s="28">
        <f t="array" ref="Z35">IF(ISBLANK(FRI_Sprint!$A$2),100,IF(ISBLANK(A35),100,IF((OR(EXACT(A35,FRI_Sprint!$C$2:$C$149))),VLOOKUP(A35,FRI_Sprint!$C$2:$I$149,4,FALSE))))</f>
        <v>100</v>
      </c>
      <c r="AA35" s="29">
        <f t="shared" si="42"/>
        <v>51</v>
      </c>
      <c r="AB35" s="40">
        <f>VLOOKUP(AA35,[1]Punktezuordnung!$A$2:$B$52,2,FALSE())</f>
        <v>0</v>
      </c>
      <c r="AC35" s="37">
        <f t="array" ref="AC35">IF(ISBLANK(FRI_Stoß!$A$2),0,IF(ISBLANK(A35),0,IF((OR(EXACT(A35,FRI_Stoß!$C$2:$C$147))),VLOOKUP(A35,FRI_Stoß!$C$2:$I$147,4,FALSE))))</f>
        <v>0</v>
      </c>
      <c r="AD35" s="29">
        <f t="shared" si="43"/>
        <v>51</v>
      </c>
      <c r="AE35" s="40">
        <f>VLOOKUP(AD35,[1]Punktezuordnung!$A$2:$B$52,2,FALSE())</f>
        <v>0</v>
      </c>
      <c r="AF35" s="59">
        <f t="array" ref="AF35">IF(ISBLANK(LAT_Zielweit!$A$2),0,IF(ISBLANK(A35),0,IF((OR(EXACT(A35,LAT_Zielweit!$C$2:$C$155))),VLOOKUP(A35,LAT_Zielweit!$C$2:$I$155,4,FALSE))))</f>
        <v>0</v>
      </c>
      <c r="AG35" s="29">
        <f t="shared" si="44"/>
        <v>51</v>
      </c>
      <c r="AH35" s="40">
        <f>VLOOKUP(AG35,[1]Punktezuordnung!$A$2:$B$52,2,FALSE())</f>
        <v>0</v>
      </c>
      <c r="AI35" s="38">
        <f t="array" ref="AI35">IF(ISBLANK(LAT_Dreh!$A$2),0,IF(ISBLANK(A35),0,IF((OR(EXACT(A35,LAT_Dreh!$C$2:$C$156))),VLOOKUP(A35,LAT_Dreh!$C$2:$I$156,4,FALSE))))</f>
        <v>0</v>
      </c>
      <c r="AJ35" s="29">
        <f t="shared" si="45"/>
        <v>51</v>
      </c>
      <c r="AK35" s="40">
        <f>VLOOKUP(AJ35,[1]Punktezuordnung!$A$2:$B$52,2,FALSE())</f>
        <v>0</v>
      </c>
      <c r="AL35" s="27">
        <v>1000</v>
      </c>
      <c r="AM35" s="29">
        <f t="shared" si="46"/>
        <v>51</v>
      </c>
      <c r="AN35" s="30">
        <f>VLOOKUP(AM35,[1]Punktezuordnung!$A$2:$B$52,2,FALSE())</f>
        <v>0</v>
      </c>
      <c r="AO35" s="52">
        <f t="array" ref="AO35">IF(ISBLANK(NIA_Weit!$A$2),0,IF(ISBLANK(A35),0,IF((OR(EXACT(A35,NIA_Weit!$C$2:$C$153))),VLOOKUP(A35,NIA_Weit!$C$2:$I$153,4,FALSE))))</f>
        <v>0</v>
      </c>
      <c r="AP35" s="29">
        <f t="shared" si="47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IF(ISBLANK(STO_Weit!$A$2),0,IF(ISBLANK(A35),0,IF((OR(EXACT(A35,STO_Weit!$C$2:$C$133))),VLOOKUP(A35,STO_Weit!$C$2:$I$133,4,FALSE))))</f>
        <v>0</v>
      </c>
      <c r="AS35" s="29">
        <f t="shared" si="48"/>
        <v>51</v>
      </c>
      <c r="AT35" s="30">
        <f>VLOOKUP(AS35,[1]Punktezuordnung!$A$2:$B$52,2,FALSE())</f>
        <v>0</v>
      </c>
      <c r="AU35" s="28">
        <f t="array" ref="AU35">IF(ISBLANK(STO_Schlagwurf!$A$2),0,IF(ISBLANK(A35),0,IF((OR(EXACT(A35,STO_Schlagwurf!$C$2:$C$133))),VLOOKUP(A35,STO_Schlagwurf!$C$2:$I$133,4,FALSE))))</f>
        <v>0</v>
      </c>
      <c r="AV35" s="29">
        <f t="shared" si="49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IF(ISBLANK(ANG_Hindernissprint!$A$2),100,IF(ISBLANK(A35),100,IF((OR(EXACT(A35,ANG_Hindernissprint!$C$2:$C$143))),VLOOKUP(A35,ANG_Hindernissprint!$C$2:$I$143,4,FALSE))))</f>
        <v>100</v>
      </c>
      <c r="AY35" s="33">
        <f t="shared" si="50"/>
        <v>51</v>
      </c>
      <c r="AZ35" s="30">
        <f>VLOOKUP(AY35,[1]Punktezuordnung!$A$2:$B$52,2,FALSE())</f>
        <v>0</v>
      </c>
      <c r="BA35" s="54">
        <f t="array" ref="BA35">IF(ISBLANK(ANG_Hoch!$A$2),0,IF(ISBLANK(A35),0,IF((OR(EXACT(A35,ANG_Hoch!$C$2:$C$143))),VLOOKUP(A35,ANG_Hoch!$C$2:$I$143,4,FALSE))))</f>
        <v>0</v>
      </c>
      <c r="BB35" s="29">
        <f t="shared" si="51"/>
        <v>51</v>
      </c>
      <c r="BC35" s="39">
        <f>VLOOKUP(BB35,[1]Punktezuordnung!$A$2:$B$52,2,FALSE())</f>
        <v>0</v>
      </c>
    </row>
    <row r="36" spans="1:55" x14ac:dyDescent="0.3">
      <c r="A36" s="53"/>
      <c r="B36" s="53"/>
      <c r="C36" s="53"/>
      <c r="D36" s="53"/>
      <c r="E36" s="29" t="str">
        <f t="shared" si="26"/>
        <v/>
      </c>
      <c r="F36" s="40">
        <f>SUM(LARGE(H36:S36,{1;2;3;4;5;6;7;8;9}))</f>
        <v>0</v>
      </c>
      <c r="G36" s="34">
        <f t="shared" si="27"/>
        <v>0</v>
      </c>
      <c r="H36" s="35">
        <f t="shared" si="28"/>
        <v>0</v>
      </c>
      <c r="I36" s="30">
        <f t="shared" si="29"/>
        <v>0</v>
      </c>
      <c r="J36" s="35">
        <f t="shared" si="30"/>
        <v>0</v>
      </c>
      <c r="K36" s="30">
        <f t="shared" si="31"/>
        <v>0</v>
      </c>
      <c r="L36" s="31">
        <f t="shared" si="32"/>
        <v>0</v>
      </c>
      <c r="M36" s="32">
        <f t="shared" si="33"/>
        <v>0</v>
      </c>
      <c r="N36" s="36">
        <f t="shared" si="34"/>
        <v>0</v>
      </c>
      <c r="O36" s="51">
        <f t="shared" si="35"/>
        <v>0</v>
      </c>
      <c r="P36" s="35">
        <f t="shared" si="36"/>
        <v>0</v>
      </c>
      <c r="Q36" s="30">
        <f t="shared" si="37"/>
        <v>0</v>
      </c>
      <c r="R36" s="35">
        <f t="shared" si="38"/>
        <v>0</v>
      </c>
      <c r="S36" s="30">
        <f t="shared" si="39"/>
        <v>0</v>
      </c>
      <c r="T36" s="25">
        <f t="array" ref="T36">IF(ISBLANK(ALS_Sprint!$A$2),100,IF(ISBLANK(A36),100,IF((OR(EXACT(A36,ALS_Sprint!$C$2:$C$148))),VLOOKUP(A36,ALS_Sprint!$C$2:$I$148,4,FALSE))))</f>
        <v>100</v>
      </c>
      <c r="U36" s="29">
        <f t="shared" si="40"/>
        <v>51</v>
      </c>
      <c r="V36" s="40">
        <f>VLOOKUP(U36,[1]Punktezuordnung!$A$2:$B$52,2,FALSE())</f>
        <v>0</v>
      </c>
      <c r="W36" s="55">
        <f t="array" ref="W36">IF(ISBLANK(ALS_Wurf!$A$2),0,IF(ISBLANK(A36),0,IF((OR(EXACT(A36,ALS_Wurf!$C$2:$C$148))),VLOOKUP(A36,ALS_Wurf!$C$2:$I$148,4,FALSE))))</f>
        <v>0</v>
      </c>
      <c r="X36" s="29">
        <f t="shared" si="41"/>
        <v>51</v>
      </c>
      <c r="Y36" s="40">
        <f>VLOOKUP(X36,[1]Punktezuordnung!$A$2:$B$52,2,FALSE())</f>
        <v>0</v>
      </c>
      <c r="Z36" s="28">
        <f t="array" ref="Z36">IF(ISBLANK(FRI_Sprint!$A$2),100,IF(ISBLANK(A36),100,IF((OR(EXACT(A36,FRI_Sprint!$C$2:$C$149))),VLOOKUP(A36,FRI_Sprint!$C$2:$I$149,4,FALSE))))</f>
        <v>100</v>
      </c>
      <c r="AA36" s="29">
        <f t="shared" si="42"/>
        <v>51</v>
      </c>
      <c r="AB36" s="40">
        <f>VLOOKUP(AA36,[1]Punktezuordnung!$A$2:$B$52,2,FALSE())</f>
        <v>0</v>
      </c>
      <c r="AC36" s="37">
        <f t="array" ref="AC36">IF(ISBLANK(FRI_Stoß!$A$2),0,IF(ISBLANK(A36),0,IF((OR(EXACT(A36,FRI_Stoß!$C$2:$C$147))),VLOOKUP(A36,FRI_Stoß!$C$2:$I$147,4,FALSE))))</f>
        <v>0</v>
      </c>
      <c r="AD36" s="29">
        <f t="shared" si="43"/>
        <v>51</v>
      </c>
      <c r="AE36" s="40">
        <f>VLOOKUP(AD36,[1]Punktezuordnung!$A$2:$B$52,2,FALSE())</f>
        <v>0</v>
      </c>
      <c r="AF36" s="59">
        <f t="array" ref="AF36">IF(ISBLANK(LAT_Zielweit!$A$2),0,IF(ISBLANK(A36),0,IF((OR(EXACT(A36,LAT_Zielweit!$C$2:$C$155))),VLOOKUP(A36,LAT_Zielweit!$C$2:$I$155,4,FALSE))))</f>
        <v>0</v>
      </c>
      <c r="AG36" s="29">
        <f t="shared" si="44"/>
        <v>51</v>
      </c>
      <c r="AH36" s="40">
        <f>VLOOKUP(AG36,[1]Punktezuordnung!$A$2:$B$52,2,FALSE())</f>
        <v>0</v>
      </c>
      <c r="AI36" s="38">
        <f t="array" ref="AI36">IF(ISBLANK(LAT_Dreh!$A$2),0,IF(ISBLANK(A36),0,IF((OR(EXACT(A36,LAT_Dreh!$C$2:$C$156))),VLOOKUP(A36,LAT_Dreh!$C$2:$I$156,4,FALSE))))</f>
        <v>0</v>
      </c>
      <c r="AJ36" s="29">
        <f t="shared" si="45"/>
        <v>51</v>
      </c>
      <c r="AK36" s="40">
        <f>VLOOKUP(AJ36,[1]Punktezuordnung!$A$2:$B$52,2,FALSE())</f>
        <v>0</v>
      </c>
      <c r="AL36" s="27">
        <v>1000</v>
      </c>
      <c r="AM36" s="29">
        <f t="shared" si="46"/>
        <v>51</v>
      </c>
      <c r="AN36" s="30">
        <f>VLOOKUP(AM36,[1]Punktezuordnung!$A$2:$B$52,2,FALSE())</f>
        <v>0</v>
      </c>
      <c r="AO36" s="52">
        <f t="array" ref="AO36">IF(ISBLANK(NIA_Weit!$A$2),0,IF(ISBLANK(A36),0,IF((OR(EXACT(A36,NIA_Weit!$C$2:$C$153))),VLOOKUP(A36,NIA_Weit!$C$2:$I$153,4,FALSE))))</f>
        <v>0</v>
      </c>
      <c r="AP36" s="29">
        <f t="shared" si="47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IF(ISBLANK(STO_Weit!$A$2),0,IF(ISBLANK(A36),0,IF((OR(EXACT(A36,STO_Weit!$C$2:$C$133))),VLOOKUP(A36,STO_Weit!$C$2:$I$133,4,FALSE))))</f>
        <v>0</v>
      </c>
      <c r="AS36" s="29">
        <f t="shared" si="48"/>
        <v>51</v>
      </c>
      <c r="AT36" s="30">
        <f>VLOOKUP(AS36,[1]Punktezuordnung!$A$2:$B$52,2,FALSE())</f>
        <v>0</v>
      </c>
      <c r="AU36" s="28">
        <f t="array" ref="AU36">IF(ISBLANK(STO_Schlagwurf!$A$2),0,IF(ISBLANK(A36),0,IF((OR(EXACT(A36,STO_Schlagwurf!$C$2:$C$133))),VLOOKUP(A36,STO_Schlagwurf!$C$2:$I$133,4,FALSE))))</f>
        <v>0</v>
      </c>
      <c r="AV36" s="29">
        <f t="shared" si="49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IF(ISBLANK(ANG_Hindernissprint!$A$2),100,IF(ISBLANK(A36),100,IF((OR(EXACT(A36,ANG_Hindernissprint!$C$2:$C$143))),VLOOKUP(A36,ANG_Hindernissprint!$C$2:$I$143,4,FALSE))))</f>
        <v>100</v>
      </c>
      <c r="AY36" s="33">
        <f t="shared" si="50"/>
        <v>51</v>
      </c>
      <c r="AZ36" s="30">
        <f>VLOOKUP(AY36,[1]Punktezuordnung!$A$2:$B$52,2,FALSE())</f>
        <v>0</v>
      </c>
      <c r="BA36" s="54">
        <f t="array" ref="BA36">IF(ISBLANK(ANG_Hoch!$A$2),0,IF(ISBLANK(A36),0,IF((OR(EXACT(A36,ANG_Hoch!$C$2:$C$143))),VLOOKUP(A36,ANG_Hoch!$C$2:$I$143,4,FALSE))))</f>
        <v>0</v>
      </c>
      <c r="BB36" s="29">
        <f t="shared" si="51"/>
        <v>51</v>
      </c>
      <c r="BC36" s="39">
        <f>VLOOKUP(BB36,[1]Punktezuordnung!$A$2:$B$52,2,FALSE())</f>
        <v>0</v>
      </c>
    </row>
    <row r="37" spans="1:55" x14ac:dyDescent="0.3">
      <c r="A37" s="53"/>
      <c r="B37" s="53"/>
      <c r="C37" s="53"/>
      <c r="D37" s="53"/>
      <c r="E37" s="29" t="str">
        <f t="shared" si="26"/>
        <v/>
      </c>
      <c r="F37" s="40">
        <f>SUM(LARGE(H37:S37,{1;2;3;4;5;6;7;8;9}))</f>
        <v>0</v>
      </c>
      <c r="G37" s="34">
        <f t="shared" si="27"/>
        <v>0</v>
      </c>
      <c r="H37" s="35">
        <f t="shared" si="28"/>
        <v>0</v>
      </c>
      <c r="I37" s="30">
        <f t="shared" si="29"/>
        <v>0</v>
      </c>
      <c r="J37" s="35">
        <f t="shared" si="30"/>
        <v>0</v>
      </c>
      <c r="K37" s="30">
        <f t="shared" si="31"/>
        <v>0</v>
      </c>
      <c r="L37" s="31">
        <f t="shared" si="32"/>
        <v>0</v>
      </c>
      <c r="M37" s="32">
        <f t="shared" si="33"/>
        <v>0</v>
      </c>
      <c r="N37" s="36">
        <f t="shared" si="34"/>
        <v>0</v>
      </c>
      <c r="O37" s="51">
        <f t="shared" si="35"/>
        <v>0</v>
      </c>
      <c r="P37" s="35">
        <f t="shared" si="36"/>
        <v>0</v>
      </c>
      <c r="Q37" s="30">
        <f t="shared" si="37"/>
        <v>0</v>
      </c>
      <c r="R37" s="35">
        <f t="shared" si="38"/>
        <v>0</v>
      </c>
      <c r="S37" s="30">
        <f t="shared" si="39"/>
        <v>0</v>
      </c>
      <c r="T37" s="25">
        <f t="array" ref="T37">IF(ISBLANK(ALS_Sprint!$A$2),100,IF(ISBLANK(A37),100,IF((OR(EXACT(A37,ALS_Sprint!$C$2:$C$148))),VLOOKUP(A37,ALS_Sprint!$C$2:$I$148,4,FALSE))))</f>
        <v>100</v>
      </c>
      <c r="U37" s="29">
        <f t="shared" si="40"/>
        <v>51</v>
      </c>
      <c r="V37" s="40">
        <f>VLOOKUP(U37,[1]Punktezuordnung!$A$2:$B$52,2,FALSE())</f>
        <v>0</v>
      </c>
      <c r="W37" s="55">
        <f t="array" ref="W37">IF(ISBLANK(ALS_Wurf!$A$2),0,IF(ISBLANK(A37),0,IF((OR(EXACT(A37,ALS_Wurf!$C$2:$C$148))),VLOOKUP(A37,ALS_Wurf!$C$2:$I$148,4,FALSE))))</f>
        <v>0</v>
      </c>
      <c r="X37" s="29">
        <f t="shared" si="41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IF(ISBLANK(FRI_Sprint!$A$2),100,IF(ISBLANK(A37),100,IF((OR(EXACT(A37,FRI_Sprint!$C$2:$C$149))),VLOOKUP(A37,FRI_Sprint!$C$2:$I$149,4,FALSE))))</f>
        <v>100</v>
      </c>
      <c r="AA37" s="29">
        <f t="shared" si="42"/>
        <v>51</v>
      </c>
      <c r="AB37" s="40">
        <f>VLOOKUP(AA37,[1]Punktezuordnung!$A$2:$B$52,2,FALSE())</f>
        <v>0</v>
      </c>
      <c r="AC37" s="37">
        <f t="array" ref="AC37">IF(ISBLANK(FRI_Stoß!$A$2),0,IF(ISBLANK(A37),0,IF((OR(EXACT(A37,FRI_Stoß!$C$2:$C$147))),VLOOKUP(A37,FRI_Stoß!$C$2:$I$147,4,FALSE))))</f>
        <v>0</v>
      </c>
      <c r="AD37" s="29">
        <f t="shared" si="43"/>
        <v>51</v>
      </c>
      <c r="AE37" s="40">
        <f>VLOOKUP(AD37,[1]Punktezuordnung!$A$2:$B$52,2,FALSE())</f>
        <v>0</v>
      </c>
      <c r="AF37" s="59">
        <f t="array" ref="AF37">IF(ISBLANK(LAT_Zielweit!$A$2),0,IF(ISBLANK(A37),0,IF((OR(EXACT(A37,LAT_Zielweit!$C$2:$C$155))),VLOOKUP(A37,LAT_Zielweit!$C$2:$I$155,4,FALSE))))</f>
        <v>0</v>
      </c>
      <c r="AG37" s="29">
        <f t="shared" si="44"/>
        <v>51</v>
      </c>
      <c r="AH37" s="40">
        <f>VLOOKUP(AG37,[1]Punktezuordnung!$A$2:$B$52,2,FALSE())</f>
        <v>0</v>
      </c>
      <c r="AI37" s="38">
        <f t="array" ref="AI37">IF(ISBLANK(LAT_Dreh!$A$2),0,IF(ISBLANK(A37),0,IF((OR(EXACT(A37,LAT_Dreh!$C$2:$C$156))),VLOOKUP(A37,LAT_Dreh!$C$2:$I$156,4,FALSE))))</f>
        <v>0</v>
      </c>
      <c r="AJ37" s="29">
        <f t="shared" si="45"/>
        <v>51</v>
      </c>
      <c r="AK37" s="40">
        <f>VLOOKUP(AJ37,[1]Punktezuordnung!$A$2:$B$52,2,FALSE())</f>
        <v>0</v>
      </c>
      <c r="AL37" s="27">
        <v>1000</v>
      </c>
      <c r="AM37" s="29">
        <f t="shared" si="46"/>
        <v>51</v>
      </c>
      <c r="AN37" s="30">
        <f>VLOOKUP(AM37,[1]Punktezuordnung!$A$2:$B$52,2,FALSE())</f>
        <v>0</v>
      </c>
      <c r="AO37" s="52">
        <f t="array" ref="AO37">IF(ISBLANK(NIA_Weit!$A$2),0,IF(ISBLANK(A37),0,IF((OR(EXACT(A37,NIA_Weit!$C$2:$C$153))),VLOOKUP(A37,NIA_Weit!$C$2:$I$153,4,FALSE))))</f>
        <v>0</v>
      </c>
      <c r="AP37" s="29">
        <f t="shared" si="47"/>
        <v>51</v>
      </c>
      <c r="AQ37" s="40">
        <f>VLOOKUP(AP37,[1]Punktezuordnung!$A$2:$B$52,2,FALSE())</f>
        <v>0</v>
      </c>
      <c r="AR37" s="26">
        <f t="array" ref="AR37">IF(ISBLANK(STO_Weit!$A$2),0,IF(ISBLANK(A37),0,IF((OR(EXACT(A37,STO_Weit!$C$2:$C$133))),VLOOKUP(A37,STO_Weit!$C$2:$I$133,4,FALSE))))</f>
        <v>0</v>
      </c>
      <c r="AS37" s="29">
        <f t="shared" si="48"/>
        <v>51</v>
      </c>
      <c r="AT37" s="30">
        <f>VLOOKUP(AS37,[1]Punktezuordnung!$A$2:$B$52,2,FALSE())</f>
        <v>0</v>
      </c>
      <c r="AU37" s="28">
        <f t="array" ref="AU37">IF(ISBLANK(STO_Schlagwurf!$A$2),0,IF(ISBLANK(A37),0,IF((OR(EXACT(A37,STO_Schlagwurf!$C$2:$C$133))),VLOOKUP(A37,STO_Schlagwurf!$C$2:$I$133,4,FALSE))))</f>
        <v>0</v>
      </c>
      <c r="AV37" s="29">
        <f t="shared" si="49"/>
        <v>51</v>
      </c>
      <c r="AW37" s="30">
        <f>VLOOKUP(AV37,[1]Punktezuordnung!$A$2:$B$52,2,FALSE())</f>
        <v>0</v>
      </c>
      <c r="AX37" s="26">
        <f t="array" ref="AX37">IF(ISBLANK(ANG_Hindernissprint!$A$2),100,IF(ISBLANK(A37),100,IF((OR(EXACT(A37,ANG_Hindernissprint!$C$2:$C$143))),VLOOKUP(A37,ANG_Hindernissprint!$C$2:$I$143,4,FALSE))))</f>
        <v>100</v>
      </c>
      <c r="AY37" s="33">
        <f t="shared" si="50"/>
        <v>51</v>
      </c>
      <c r="AZ37" s="30">
        <f>VLOOKUP(AY37,[1]Punktezuordnung!$A$2:$B$52,2,FALSE())</f>
        <v>0</v>
      </c>
      <c r="BA37" s="54">
        <f t="array" ref="BA37">IF(ISBLANK(ANG_Hoch!$A$2),0,IF(ISBLANK(A37),0,IF((OR(EXACT(A37,ANG_Hoch!$C$2:$C$143))),VLOOKUP(A37,ANG_Hoch!$C$2:$I$143,4,FALSE))))</f>
        <v>0</v>
      </c>
      <c r="BB37" s="29">
        <f t="shared" si="51"/>
        <v>51</v>
      </c>
      <c r="BC37" s="39">
        <f>VLOOKUP(BB37,[1]Punktezuordnung!$A$2:$B$52,2,FALSE())</f>
        <v>0</v>
      </c>
    </row>
    <row r="38" spans="1:55" x14ac:dyDescent="0.3">
      <c r="A38" s="53"/>
      <c r="B38" s="53"/>
      <c r="C38" s="53"/>
      <c r="D38" s="53"/>
      <c r="E38" s="29" t="str">
        <f t="shared" si="26"/>
        <v/>
      </c>
      <c r="F38" s="40">
        <f>SUM(LARGE(H38:S38,{1;2;3;4;5;6;7;8;9}))</f>
        <v>0</v>
      </c>
      <c r="G38" s="34">
        <f t="shared" si="27"/>
        <v>0</v>
      </c>
      <c r="H38" s="35">
        <f t="shared" si="28"/>
        <v>0</v>
      </c>
      <c r="I38" s="30">
        <f t="shared" si="29"/>
        <v>0</v>
      </c>
      <c r="J38" s="35">
        <f t="shared" si="30"/>
        <v>0</v>
      </c>
      <c r="K38" s="30">
        <f t="shared" si="31"/>
        <v>0</v>
      </c>
      <c r="L38" s="31">
        <f t="shared" si="32"/>
        <v>0</v>
      </c>
      <c r="M38" s="32">
        <f t="shared" si="33"/>
        <v>0</v>
      </c>
      <c r="N38" s="36">
        <f t="shared" si="34"/>
        <v>0</v>
      </c>
      <c r="O38" s="51">
        <f t="shared" si="35"/>
        <v>0</v>
      </c>
      <c r="P38" s="35">
        <f t="shared" si="36"/>
        <v>0</v>
      </c>
      <c r="Q38" s="30">
        <f t="shared" si="37"/>
        <v>0</v>
      </c>
      <c r="R38" s="35">
        <f t="shared" si="38"/>
        <v>0</v>
      </c>
      <c r="S38" s="30">
        <f t="shared" si="39"/>
        <v>0</v>
      </c>
      <c r="T38" s="25">
        <f t="array" ref="T38">IF(ISBLANK(ALS_Sprint!$A$2),100,IF(ISBLANK(A38),100,IF((OR(EXACT(A38,ALS_Sprint!$C$2:$C$148))),VLOOKUP(A38,ALS_Sprint!$C$2:$I$148,4,FALSE))))</f>
        <v>100</v>
      </c>
      <c r="U38" s="29">
        <f t="shared" si="40"/>
        <v>51</v>
      </c>
      <c r="V38" s="40">
        <f>VLOOKUP(U38,[1]Punktezuordnung!$A$2:$B$52,2,FALSE())</f>
        <v>0</v>
      </c>
      <c r="W38" s="55">
        <f t="array" ref="W38">IF(ISBLANK(ALS_Wurf!$A$2),0,IF(ISBLANK(A38),0,IF((OR(EXACT(A38,ALS_Wurf!$C$2:$C$148))),VLOOKUP(A38,ALS_Wurf!$C$2:$I$148,4,FALSE))))</f>
        <v>0</v>
      </c>
      <c r="X38" s="29">
        <f t="shared" si="41"/>
        <v>51</v>
      </c>
      <c r="Y38" s="40">
        <f>VLOOKUP(X38,[1]Punktezuordnung!$A$2:$B$52,2,FALSE())</f>
        <v>0</v>
      </c>
      <c r="Z38" s="28">
        <f t="array" ref="Z38">IF(ISBLANK(FRI_Sprint!$A$2),100,IF(ISBLANK(A38),100,IF((OR(EXACT(A38,FRI_Sprint!$C$2:$C$149))),VLOOKUP(A38,FRI_Sprint!$C$2:$I$149,4,FALSE))))</f>
        <v>100</v>
      </c>
      <c r="AA38" s="29">
        <f t="shared" si="42"/>
        <v>51</v>
      </c>
      <c r="AB38" s="40">
        <f>VLOOKUP(AA38,[1]Punktezuordnung!$A$2:$B$52,2,FALSE())</f>
        <v>0</v>
      </c>
      <c r="AC38" s="37">
        <f t="array" ref="AC38">IF(ISBLANK(FRI_Stoß!$A$2),0,IF(ISBLANK(A38),0,IF((OR(EXACT(A38,FRI_Stoß!$C$2:$C$147))),VLOOKUP(A38,FRI_Stoß!$C$2:$I$147,4,FALSE))))</f>
        <v>0</v>
      </c>
      <c r="AD38" s="29">
        <f t="shared" si="43"/>
        <v>51</v>
      </c>
      <c r="AE38" s="40">
        <f>VLOOKUP(AD38,[1]Punktezuordnung!$A$2:$B$52,2,FALSE())</f>
        <v>0</v>
      </c>
      <c r="AF38" s="59">
        <f t="array" ref="AF38">IF(ISBLANK(LAT_Zielweit!$A$2),0,IF(ISBLANK(A38),0,IF((OR(EXACT(A38,LAT_Zielweit!$C$2:$C$155))),VLOOKUP(A38,LAT_Zielweit!$C$2:$I$155,4,FALSE))))</f>
        <v>0</v>
      </c>
      <c r="AG38" s="29">
        <f t="shared" si="44"/>
        <v>51</v>
      </c>
      <c r="AH38" s="40">
        <f>VLOOKUP(AG38,[1]Punktezuordnung!$A$2:$B$52,2,FALSE())</f>
        <v>0</v>
      </c>
      <c r="AI38" s="38">
        <f t="array" ref="AI38">IF(ISBLANK(LAT_Dreh!$A$2),0,IF(ISBLANK(A38),0,IF((OR(EXACT(A38,LAT_Dreh!$C$2:$C$156))),VLOOKUP(A38,LAT_Dreh!$C$2:$I$156,4,FALSE))))</f>
        <v>0</v>
      </c>
      <c r="AJ38" s="29">
        <f t="shared" si="45"/>
        <v>51</v>
      </c>
      <c r="AK38" s="40">
        <f>VLOOKUP(AJ38,[1]Punktezuordnung!$A$2:$B$52,2,FALSE())</f>
        <v>0</v>
      </c>
      <c r="AL38" s="27">
        <v>1000</v>
      </c>
      <c r="AM38" s="29">
        <f t="shared" si="46"/>
        <v>51</v>
      </c>
      <c r="AN38" s="30">
        <f>VLOOKUP(AM38,[1]Punktezuordnung!$A$2:$B$52,2,FALSE())</f>
        <v>0</v>
      </c>
      <c r="AO38" s="52">
        <f t="array" ref="AO38">IF(ISBLANK(NIA_Weit!$A$2),0,IF(ISBLANK(A38),0,IF((OR(EXACT(A38,NIA_Weit!$C$2:$C$153))),VLOOKUP(A38,NIA_Weit!$C$2:$I$153,4,FALSE))))</f>
        <v>0</v>
      </c>
      <c r="AP38" s="29">
        <f t="shared" si="47"/>
        <v>51</v>
      </c>
      <c r="AQ38" s="40">
        <f>VLOOKUP(AP38,[1]Punktezuordnung!$A$2:$B$52,2,FALSE())</f>
        <v>0</v>
      </c>
      <c r="AR38" s="26">
        <f t="array" ref="AR38">IF(ISBLANK(STO_Weit!$A$2),0,IF(ISBLANK(A38),0,IF((OR(EXACT(A38,STO_Weit!$C$2:$C$133))),VLOOKUP(A38,STO_Weit!$C$2:$I$133,4,FALSE))))</f>
        <v>0</v>
      </c>
      <c r="AS38" s="29">
        <f t="shared" si="48"/>
        <v>51</v>
      </c>
      <c r="AT38" s="30">
        <f>VLOOKUP(AS38,[1]Punktezuordnung!$A$2:$B$52,2,FALSE())</f>
        <v>0</v>
      </c>
      <c r="AU38" s="28">
        <f t="array" ref="AU38">IF(ISBLANK(STO_Schlagwurf!$A$2),0,IF(ISBLANK(A38),0,IF((OR(EXACT(A38,STO_Schlagwurf!$C$2:$C$133))),VLOOKUP(A38,STO_Schlagwurf!$C$2:$I$133,4,FALSE))))</f>
        <v>0</v>
      </c>
      <c r="AV38" s="29">
        <f t="shared" si="49"/>
        <v>51</v>
      </c>
      <c r="AW38" s="30">
        <f>VLOOKUP(AV38,[1]Punktezuordnung!$A$2:$B$52,2,FALSE())</f>
        <v>0</v>
      </c>
      <c r="AX38" s="26">
        <f t="array" ref="AX38">IF(ISBLANK(ANG_Hindernissprint!$A$2),100,IF(ISBLANK(A38),100,IF((OR(EXACT(A38,ANG_Hindernissprint!$C$2:$C$143))),VLOOKUP(A38,ANG_Hindernissprint!$C$2:$I$143,4,FALSE))))</f>
        <v>100</v>
      </c>
      <c r="AY38" s="33">
        <f t="shared" si="50"/>
        <v>51</v>
      </c>
      <c r="AZ38" s="30">
        <f>VLOOKUP(AY38,[1]Punktezuordnung!$A$2:$B$52,2,FALSE())</f>
        <v>0</v>
      </c>
      <c r="BA38" s="54">
        <f t="array" ref="BA38">IF(ISBLANK(ANG_Hoch!$A$2),0,IF(ISBLANK(A38),0,IF((OR(EXACT(A38,ANG_Hoch!$C$2:$C$143))),VLOOKUP(A38,ANG_Hoch!$C$2:$I$143,4,FALSE))))</f>
        <v>0</v>
      </c>
      <c r="BB38" s="29">
        <f t="shared" si="51"/>
        <v>51</v>
      </c>
      <c r="BC38" s="39">
        <f>VLOOKUP(BB38,[1]Punktezuordnung!$A$2:$B$52,2,FALSE())</f>
        <v>0</v>
      </c>
    </row>
    <row r="39" spans="1:55" x14ac:dyDescent="0.3">
      <c r="A39" s="53"/>
      <c r="B39" s="53"/>
      <c r="C39" s="53"/>
      <c r="D39" s="53"/>
      <c r="E39" s="29" t="str">
        <f t="shared" si="26"/>
        <v/>
      </c>
      <c r="F39" s="40">
        <f>SUM(LARGE(H39:S39,{1;2;3;4;5;6;7;8;9}))</f>
        <v>0</v>
      </c>
      <c r="G39" s="34">
        <f t="shared" si="27"/>
        <v>0</v>
      </c>
      <c r="H39" s="35">
        <f t="shared" si="28"/>
        <v>0</v>
      </c>
      <c r="I39" s="30">
        <f t="shared" si="29"/>
        <v>0</v>
      </c>
      <c r="J39" s="35">
        <f t="shared" si="30"/>
        <v>0</v>
      </c>
      <c r="K39" s="30">
        <f t="shared" si="31"/>
        <v>0</v>
      </c>
      <c r="L39" s="31">
        <f t="shared" si="32"/>
        <v>0</v>
      </c>
      <c r="M39" s="32">
        <f t="shared" si="33"/>
        <v>0</v>
      </c>
      <c r="N39" s="36">
        <f t="shared" si="34"/>
        <v>0</v>
      </c>
      <c r="O39" s="51">
        <f t="shared" si="35"/>
        <v>0</v>
      </c>
      <c r="P39" s="35">
        <f t="shared" si="36"/>
        <v>0</v>
      </c>
      <c r="Q39" s="30">
        <f t="shared" si="37"/>
        <v>0</v>
      </c>
      <c r="R39" s="35">
        <f t="shared" si="38"/>
        <v>0</v>
      </c>
      <c r="S39" s="30">
        <f t="shared" si="39"/>
        <v>0</v>
      </c>
      <c r="T39" s="25">
        <f t="array" ref="T39">IF(ISBLANK(ALS_Sprint!$A$2),100,IF(ISBLANK(A39),100,IF((OR(EXACT(A39,ALS_Sprint!$C$2:$C$148))),VLOOKUP(A39,ALS_Sprint!$C$2:$I$148,4,FALSE))))</f>
        <v>100</v>
      </c>
      <c r="U39" s="29">
        <f t="shared" si="40"/>
        <v>51</v>
      </c>
      <c r="V39" s="40">
        <f>VLOOKUP(U39,[1]Punktezuordnung!$A$2:$B$52,2,FALSE())</f>
        <v>0</v>
      </c>
      <c r="W39" s="55">
        <f t="array" ref="W39">IF(ISBLANK(ALS_Wurf!$A$2),0,IF(ISBLANK(A39),0,IF((OR(EXACT(A39,ALS_Wurf!$C$2:$C$148))),VLOOKUP(A39,ALS_Wurf!$C$2:$I$148,4,FALSE))))</f>
        <v>0</v>
      </c>
      <c r="X39" s="29">
        <f t="shared" si="41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IF(ISBLANK(FRI_Sprint!$A$2),100,IF(ISBLANK(A39),100,IF((OR(EXACT(A39,FRI_Sprint!$C$2:$C$149))),VLOOKUP(A39,FRI_Sprint!$C$2:$I$149,4,FALSE))))</f>
        <v>100</v>
      </c>
      <c r="AA39" s="29">
        <f t="shared" si="42"/>
        <v>51</v>
      </c>
      <c r="AB39" s="40">
        <f>VLOOKUP(AA39,[1]Punktezuordnung!$A$2:$B$52,2,FALSE())</f>
        <v>0</v>
      </c>
      <c r="AC39" s="37">
        <f t="array" ref="AC39">IF(ISBLANK(FRI_Stoß!$A$2),0,IF(ISBLANK(A39),0,IF((OR(EXACT(A39,FRI_Stoß!$C$2:$C$147))),VLOOKUP(A39,FRI_Stoß!$C$2:$I$147,4,FALSE))))</f>
        <v>0</v>
      </c>
      <c r="AD39" s="29">
        <f t="shared" si="43"/>
        <v>51</v>
      </c>
      <c r="AE39" s="40">
        <f>VLOOKUP(AD39,[1]Punktezuordnung!$A$2:$B$52,2,FALSE())</f>
        <v>0</v>
      </c>
      <c r="AF39" s="59">
        <f t="array" ref="AF39">IF(ISBLANK(LAT_Zielweit!$A$2),0,IF(ISBLANK(A39),0,IF((OR(EXACT(A39,LAT_Zielweit!$C$2:$C$155))),VLOOKUP(A39,LAT_Zielweit!$C$2:$I$155,4,FALSE))))</f>
        <v>0</v>
      </c>
      <c r="AG39" s="29">
        <f t="shared" si="44"/>
        <v>51</v>
      </c>
      <c r="AH39" s="40">
        <f>VLOOKUP(AG39,[1]Punktezuordnung!$A$2:$B$52,2,FALSE())</f>
        <v>0</v>
      </c>
      <c r="AI39" s="38">
        <f t="array" ref="AI39">IF(ISBLANK(LAT_Dreh!$A$2),0,IF(ISBLANK(A39),0,IF((OR(EXACT(A39,LAT_Dreh!$C$2:$C$156))),VLOOKUP(A39,LAT_Dreh!$C$2:$I$156,4,FALSE))))</f>
        <v>0</v>
      </c>
      <c r="AJ39" s="29">
        <f t="shared" si="45"/>
        <v>51</v>
      </c>
      <c r="AK39" s="40">
        <f>VLOOKUP(AJ39,[1]Punktezuordnung!$A$2:$B$52,2,FALSE())</f>
        <v>0</v>
      </c>
      <c r="AL39" s="27">
        <v>1000</v>
      </c>
      <c r="AM39" s="29">
        <f t="shared" si="46"/>
        <v>51</v>
      </c>
      <c r="AN39" s="30">
        <f>VLOOKUP(AM39,[1]Punktezuordnung!$A$2:$B$52,2,FALSE())</f>
        <v>0</v>
      </c>
      <c r="AO39" s="52">
        <f t="array" ref="AO39">IF(ISBLANK(NIA_Weit!$A$2),0,IF(ISBLANK(A39),0,IF((OR(EXACT(A39,NIA_Weit!$C$2:$C$153))),VLOOKUP(A39,NIA_Weit!$C$2:$I$153,4,FALSE))))</f>
        <v>0</v>
      </c>
      <c r="AP39" s="29">
        <f t="shared" si="47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IF(ISBLANK(STO_Weit!$A$2),0,IF(ISBLANK(A39),0,IF((OR(EXACT(A39,STO_Weit!$C$2:$C$133))),VLOOKUP(A39,STO_Weit!$C$2:$I$133,4,FALSE))))</f>
        <v>0</v>
      </c>
      <c r="AS39" s="29">
        <f t="shared" si="48"/>
        <v>51</v>
      </c>
      <c r="AT39" s="30">
        <f>VLOOKUP(AS39,[1]Punktezuordnung!$A$2:$B$52,2,FALSE())</f>
        <v>0</v>
      </c>
      <c r="AU39" s="28">
        <f t="array" ref="AU39">IF(ISBLANK(STO_Schlagwurf!$A$2),0,IF(ISBLANK(A39),0,IF((OR(EXACT(A39,STO_Schlagwurf!$C$2:$C$133))),VLOOKUP(A39,STO_Schlagwurf!$C$2:$I$133,4,FALSE))))</f>
        <v>0</v>
      </c>
      <c r="AV39" s="29">
        <f t="shared" si="49"/>
        <v>51</v>
      </c>
      <c r="AW39" s="30">
        <f>VLOOKUP(AV39,[1]Punktezuordnung!$A$2:$B$52,2,FALSE())</f>
        <v>0</v>
      </c>
      <c r="AX39" s="26">
        <f t="array" ref="AX39">IF(ISBLANK(ANG_Hindernissprint!$A$2),100,IF(ISBLANK(A39),100,IF((OR(EXACT(A39,ANG_Hindernissprint!$C$2:$C$143))),VLOOKUP(A39,ANG_Hindernissprint!$C$2:$I$143,4,FALSE))))</f>
        <v>100</v>
      </c>
      <c r="AY39" s="33">
        <f t="shared" si="50"/>
        <v>51</v>
      </c>
      <c r="AZ39" s="30">
        <f>VLOOKUP(AY39,[1]Punktezuordnung!$A$2:$B$52,2,FALSE())</f>
        <v>0</v>
      </c>
      <c r="BA39" s="54">
        <f t="array" ref="BA39">IF(ISBLANK(ANG_Hoch!$A$2),0,IF(ISBLANK(A39),0,IF((OR(EXACT(A39,ANG_Hoch!$C$2:$C$143))),VLOOKUP(A39,ANG_Hoch!$C$2:$I$143,4,FALSE))))</f>
        <v>0</v>
      </c>
      <c r="BB39" s="29">
        <f t="shared" si="51"/>
        <v>51</v>
      </c>
      <c r="BC39" s="39">
        <f>VLOOKUP(BB39,[1]Punktezuordnung!$A$2:$B$52,2,FALSE())</f>
        <v>0</v>
      </c>
    </row>
    <row r="40" spans="1:55" x14ac:dyDescent="0.3">
      <c r="A40" s="53"/>
      <c r="B40" s="53"/>
      <c r="C40" s="53"/>
      <c r="D40" s="53"/>
      <c r="E40" s="29" t="str">
        <f t="shared" si="26"/>
        <v/>
      </c>
      <c r="F40" s="40">
        <f>SUM(LARGE(H40:S40,{1;2;3;4;5;6;7;8;9}))</f>
        <v>0</v>
      </c>
      <c r="G40" s="34">
        <f t="shared" si="27"/>
        <v>0</v>
      </c>
      <c r="H40" s="35">
        <f t="shared" si="28"/>
        <v>0</v>
      </c>
      <c r="I40" s="30">
        <f t="shared" si="29"/>
        <v>0</v>
      </c>
      <c r="J40" s="35">
        <f t="shared" si="30"/>
        <v>0</v>
      </c>
      <c r="K40" s="30">
        <f t="shared" si="31"/>
        <v>0</v>
      </c>
      <c r="L40" s="31">
        <f t="shared" si="32"/>
        <v>0</v>
      </c>
      <c r="M40" s="32">
        <f t="shared" si="33"/>
        <v>0</v>
      </c>
      <c r="N40" s="36">
        <f t="shared" si="34"/>
        <v>0</v>
      </c>
      <c r="O40" s="51">
        <f t="shared" si="35"/>
        <v>0</v>
      </c>
      <c r="P40" s="35">
        <f t="shared" si="36"/>
        <v>0</v>
      </c>
      <c r="Q40" s="30">
        <f t="shared" si="37"/>
        <v>0</v>
      </c>
      <c r="R40" s="35">
        <f t="shared" si="38"/>
        <v>0</v>
      </c>
      <c r="S40" s="30">
        <f t="shared" si="39"/>
        <v>0</v>
      </c>
      <c r="T40" s="25">
        <f t="array" ref="T40">IF(ISBLANK(ALS_Sprint!$A$2),100,IF(ISBLANK(A40),100,IF((OR(EXACT(A40,ALS_Sprint!$C$2:$C$148))),VLOOKUP(A40,ALS_Sprint!$C$2:$I$148,4,FALSE))))</f>
        <v>100</v>
      </c>
      <c r="U40" s="29">
        <f t="shared" si="40"/>
        <v>51</v>
      </c>
      <c r="V40" s="40">
        <f>VLOOKUP(U40,[1]Punktezuordnung!$A$2:$B$52,2,FALSE())</f>
        <v>0</v>
      </c>
      <c r="W40" s="55">
        <f t="array" ref="W40">IF(ISBLANK(ALS_Wurf!$A$2),0,IF(ISBLANK(A40),0,IF((OR(EXACT(A40,ALS_Wurf!$C$2:$C$148))),VLOOKUP(A40,ALS_Wurf!$C$2:$I$148,4,FALSE))))</f>
        <v>0</v>
      </c>
      <c r="X40" s="29">
        <f t="shared" si="41"/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IF(ISBLANK(FRI_Sprint!$A$2),100,IF(ISBLANK(A40),100,IF((OR(EXACT(A40,FRI_Sprint!$C$2:$C$149))),VLOOKUP(A40,FRI_Sprint!$C$2:$I$149,4,FALSE))))</f>
        <v>100</v>
      </c>
      <c r="AA40" s="29">
        <f t="shared" si="42"/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IF(ISBLANK(FRI_Stoß!$A$2),0,IF(ISBLANK(A40),0,IF((OR(EXACT(A40,FRI_Stoß!$C$2:$C$147))),VLOOKUP(A40,FRI_Stoß!$C$2:$I$147,4,FALSE))))</f>
        <v>0</v>
      </c>
      <c r="AD40" s="29">
        <f t="shared" si="43"/>
        <v>51</v>
      </c>
      <c r="AE40" s="40">
        <f>VLOOKUP(AD40,[1]Punktezuordnung!$A$2:$B$52,2,FALSE())</f>
        <v>0</v>
      </c>
      <c r="AF40" s="59">
        <f t="array" ref="AF40">IF(ISBLANK(LAT_Zielweit!$A$2),0,IF(ISBLANK(A40),0,IF((OR(EXACT(A40,LAT_Zielweit!$C$2:$C$155))),VLOOKUP(A40,LAT_Zielweit!$C$2:$I$155,4,FALSE))))</f>
        <v>0</v>
      </c>
      <c r="AG40" s="29">
        <f t="shared" si="44"/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IF(ISBLANK(LAT_Dreh!$A$2),0,IF(ISBLANK(A40),0,IF((OR(EXACT(A40,LAT_Dreh!$C$2:$C$156))),VLOOKUP(A40,LAT_Dreh!$C$2:$I$156,4,FALSE))))</f>
        <v>0</v>
      </c>
      <c r="AJ40" s="29">
        <f t="shared" si="45"/>
        <v>51</v>
      </c>
      <c r="AK40" s="40">
        <f>VLOOKUP(AJ40,[1]Punktezuordnung!$A$2:$B$52,2,FALSE())</f>
        <v>0</v>
      </c>
      <c r="AL40" s="27">
        <v>1000</v>
      </c>
      <c r="AM40" s="29">
        <f t="shared" si="46"/>
        <v>51</v>
      </c>
      <c r="AN40" s="30">
        <f>VLOOKUP(AM40,[1]Punktezuordnung!$A$2:$B$52,2,FALSE())</f>
        <v>0</v>
      </c>
      <c r="AO40" s="52">
        <f t="array" ref="AO40">IF(ISBLANK(NIA_Weit!$A$2),0,IF(ISBLANK(A40),0,IF((OR(EXACT(A40,NIA_Weit!$C$2:$C$153))),VLOOKUP(A40,NIA_Weit!$C$2:$I$153,4,FALSE))))</f>
        <v>0</v>
      </c>
      <c r="AP40" s="29">
        <f t="shared" si="47"/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IF(ISBLANK(STO_Weit!$A$2),0,IF(ISBLANK(A40),0,IF((OR(EXACT(A40,STO_Weit!$C$2:$C$133))),VLOOKUP(A40,STO_Weit!$C$2:$I$133,4,FALSE))))</f>
        <v>0</v>
      </c>
      <c r="AS40" s="29">
        <f t="shared" si="48"/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IF(ISBLANK(STO_Schlagwurf!$A$2),0,IF(ISBLANK(A40),0,IF((OR(EXACT(A40,STO_Schlagwurf!$C$2:$C$133))),VLOOKUP(A40,STO_Schlagwurf!$C$2:$I$133,4,FALSE))))</f>
        <v>0</v>
      </c>
      <c r="AV40" s="29">
        <f t="shared" si="49"/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IF(ISBLANK(ANG_Hindernissprint!$A$2),100,IF(ISBLANK(A40),100,IF((OR(EXACT(A40,ANG_Hindernissprint!$C$2:$C$143))),VLOOKUP(A40,ANG_Hindernissprint!$C$2:$I$143,4,FALSE))))</f>
        <v>100</v>
      </c>
      <c r="AY40" s="33">
        <f t="shared" si="50"/>
        <v>51</v>
      </c>
      <c r="AZ40" s="30">
        <f>VLOOKUP(AY40,[1]Punktezuordnung!$A$2:$B$52,2,FALSE())</f>
        <v>0</v>
      </c>
      <c r="BA40" s="54">
        <f t="array" ref="BA40">IF(ISBLANK(ANG_Hoch!$A$2),0,IF(ISBLANK(A40),0,IF((OR(EXACT(A40,ANG_Hoch!$C$2:$C$143))),VLOOKUP(A40,ANG_Hoch!$C$2:$I$143,4,FALSE))))</f>
        <v>0</v>
      </c>
      <c r="BB40" s="29">
        <f t="shared" si="51"/>
        <v>51</v>
      </c>
      <c r="BC40" s="39">
        <f>VLOOKUP(BB40,[1]Punktezuordnung!$A$2:$B$52,2,FALSE())</f>
        <v>0</v>
      </c>
    </row>
    <row r="41" spans="1:55" x14ac:dyDescent="0.3">
      <c r="A41" s="53"/>
      <c r="B41" s="53"/>
      <c r="C41" s="53"/>
      <c r="D41" s="53"/>
      <c r="E41" s="29" t="str">
        <f t="shared" si="26"/>
        <v/>
      </c>
      <c r="F41" s="40">
        <f>SUM(LARGE(H41:S41,{1;2;3;4;5;6;7;8;9}))</f>
        <v>0</v>
      </c>
      <c r="G41" s="34">
        <f t="shared" si="27"/>
        <v>0</v>
      </c>
      <c r="H41" s="35">
        <f t="shared" si="28"/>
        <v>0</v>
      </c>
      <c r="I41" s="30">
        <f t="shared" si="29"/>
        <v>0</v>
      </c>
      <c r="J41" s="35">
        <f t="shared" si="30"/>
        <v>0</v>
      </c>
      <c r="K41" s="30">
        <f t="shared" si="31"/>
        <v>0</v>
      </c>
      <c r="L41" s="31">
        <f t="shared" si="32"/>
        <v>0</v>
      </c>
      <c r="M41" s="32">
        <f t="shared" si="33"/>
        <v>0</v>
      </c>
      <c r="N41" s="36">
        <f t="shared" si="34"/>
        <v>0</v>
      </c>
      <c r="O41" s="51">
        <f t="shared" si="35"/>
        <v>0</v>
      </c>
      <c r="P41" s="35">
        <f t="shared" si="36"/>
        <v>0</v>
      </c>
      <c r="Q41" s="30">
        <f t="shared" si="37"/>
        <v>0</v>
      </c>
      <c r="R41" s="35">
        <f t="shared" si="38"/>
        <v>0</v>
      </c>
      <c r="S41" s="30">
        <f t="shared" si="39"/>
        <v>0</v>
      </c>
      <c r="T41" s="25">
        <f t="array" ref="T41">IF(ISBLANK(ALS_Sprint!$A$2),100,IF(ISBLANK(A41),100,IF((OR(EXACT(A41,ALS_Sprint!$C$2:$C$148))),VLOOKUP(A41,ALS_Sprint!$C$2:$I$148,4,FALSE))))</f>
        <v>100</v>
      </c>
      <c r="U41" s="29">
        <f t="shared" si="40"/>
        <v>51</v>
      </c>
      <c r="V41" s="40">
        <f>VLOOKUP(U41,[1]Punktezuordnung!$A$2:$B$52,2,FALSE())</f>
        <v>0</v>
      </c>
      <c r="W41" s="55">
        <f t="array" ref="W41">IF(ISBLANK(ALS_Wurf!$A$2),0,IF(ISBLANK(A41),0,IF((OR(EXACT(A41,ALS_Wurf!$C$2:$C$148))),VLOOKUP(A41,ALS_Wurf!$C$2:$I$148,4,FALSE))))</f>
        <v>0</v>
      </c>
      <c r="X41" s="29">
        <f t="shared" si="41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IF(ISBLANK(FRI_Sprint!$A$2),100,IF(ISBLANK(A41),100,IF((OR(EXACT(A41,FRI_Sprint!$C$2:$C$149))),VLOOKUP(A41,FRI_Sprint!$C$2:$I$149,4,FALSE))))</f>
        <v>100</v>
      </c>
      <c r="AA41" s="29">
        <f t="shared" si="42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IF(ISBLANK(FRI_Stoß!$A$2),0,IF(ISBLANK(A41),0,IF((OR(EXACT(A41,FRI_Stoß!$C$2:$C$147))),VLOOKUP(A41,FRI_Stoß!$C$2:$I$147,4,FALSE))))</f>
        <v>0</v>
      </c>
      <c r="AD41" s="29">
        <f t="shared" si="43"/>
        <v>51</v>
      </c>
      <c r="AE41" s="40">
        <f>VLOOKUP(AD41,[1]Punktezuordnung!$A$2:$B$52,2,FALSE())</f>
        <v>0</v>
      </c>
      <c r="AF41" s="59">
        <f t="array" ref="AF41">IF(ISBLANK(LAT_Zielweit!$A$2),0,IF(ISBLANK(A41),0,IF((OR(EXACT(A41,LAT_Zielweit!$C$2:$C$155))),VLOOKUP(A41,LAT_Zielweit!$C$2:$I$155,4,FALSE))))</f>
        <v>0</v>
      </c>
      <c r="AG41" s="29">
        <f t="shared" si="44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IF(ISBLANK(LAT_Dreh!$A$2),0,IF(ISBLANK(A41),0,IF((OR(EXACT(A41,LAT_Dreh!$C$2:$C$156))),VLOOKUP(A41,LAT_Dreh!$C$2:$I$156,4,FALSE))))</f>
        <v>0</v>
      </c>
      <c r="AJ41" s="29">
        <f t="shared" si="45"/>
        <v>51</v>
      </c>
      <c r="AK41" s="40">
        <f>VLOOKUP(AJ41,[1]Punktezuordnung!$A$2:$B$52,2,FALSE())</f>
        <v>0</v>
      </c>
      <c r="AL41" s="27">
        <v>1000</v>
      </c>
      <c r="AM41" s="29">
        <f t="shared" si="46"/>
        <v>51</v>
      </c>
      <c r="AN41" s="30">
        <f>VLOOKUP(AM41,[1]Punktezuordnung!$A$2:$B$52,2,FALSE())</f>
        <v>0</v>
      </c>
      <c r="AO41" s="52">
        <f t="array" ref="AO41">IF(ISBLANK(NIA_Weit!$A$2),0,IF(ISBLANK(A41),0,IF((OR(EXACT(A41,NIA_Weit!$C$2:$C$153))),VLOOKUP(A41,NIA_Weit!$C$2:$I$153,4,FALSE))))</f>
        <v>0</v>
      </c>
      <c r="AP41" s="29">
        <f t="shared" si="47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IF(ISBLANK(STO_Weit!$A$2),0,IF(ISBLANK(A41),0,IF((OR(EXACT(A41,STO_Weit!$C$2:$C$133))),VLOOKUP(A41,STO_Weit!$C$2:$I$133,4,FALSE))))</f>
        <v>0</v>
      </c>
      <c r="AS41" s="29">
        <f t="shared" si="48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IF(ISBLANK(STO_Schlagwurf!$A$2),0,IF(ISBLANK(A41),0,IF((OR(EXACT(A41,STO_Schlagwurf!$C$2:$C$133))),VLOOKUP(A41,STO_Schlagwurf!$C$2:$I$133,4,FALSE))))</f>
        <v>0</v>
      </c>
      <c r="AV41" s="29">
        <f t="shared" si="49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IF(ISBLANK(ANG_Hindernissprint!$A$2),100,IF(ISBLANK(A41),100,IF((OR(EXACT(A41,ANG_Hindernissprint!$C$2:$C$143))),VLOOKUP(A41,ANG_Hindernissprint!$C$2:$I$143,4,FALSE))))</f>
        <v>100</v>
      </c>
      <c r="AY41" s="33">
        <f t="shared" si="50"/>
        <v>51</v>
      </c>
      <c r="AZ41" s="30">
        <f>VLOOKUP(AY41,[1]Punktezuordnung!$A$2:$B$52,2,FALSE())</f>
        <v>0</v>
      </c>
      <c r="BA41" s="54">
        <f t="array" ref="BA41">IF(ISBLANK(ANG_Hoch!$A$2),0,IF(ISBLANK(A41),0,IF((OR(EXACT(A41,ANG_Hoch!$C$2:$C$143))),VLOOKUP(A41,ANG_Hoch!$C$2:$I$143,4,FALSE))))</f>
        <v>0</v>
      </c>
      <c r="BB41" s="29">
        <f t="shared" si="51"/>
        <v>51</v>
      </c>
      <c r="BC41" s="39">
        <f>VLOOKUP(BB41,[1]Punktezuordnung!$A$2:$B$52,2,FALSE())</f>
        <v>0</v>
      </c>
    </row>
    <row r="42" spans="1:55" x14ac:dyDescent="0.3">
      <c r="A42" s="53"/>
      <c r="B42" s="53"/>
      <c r="C42" s="53"/>
      <c r="D42" s="53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34"/>
        <v>0</v>
      </c>
      <c r="O42" s="51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IF(ISBLANK(ALS_Sprint!$A$2),100,IF(ISBLANK(A42),100,IF((OR(EXACT(A42,ALS_Sprint!$C$2:$C$148))),VLOOKUP(A42,ALS_Sprint!$C$2:$I$148,4,FALSE))))</f>
        <v>100</v>
      </c>
      <c r="U42" s="29">
        <f t="shared" si="40"/>
        <v>51</v>
      </c>
      <c r="V42" s="40">
        <f>VLOOKUP(U42,[1]Punktezuordnung!$A$2:$B$52,2,FALSE())</f>
        <v>0</v>
      </c>
      <c r="W42" s="55">
        <f t="array" ref="W42">IF(ISBLANK(ALS_Wurf!$A$2),0,IF(ISBLANK(A42),0,IF((OR(EXACT(A42,ALS_Wurf!$C$2:$C$148))),VLOOKUP(A42,ALS_Wurf!$C$2:$I$148,4,FALSE))))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IF(ISBLANK(FRI_Sprint!$A$2),100,IF(ISBLANK(A42),100,IF((OR(EXACT(A42,FRI_Sprint!$C$2:$C$149))),VLOOKUP(A42,FRI_Sprint!$C$2:$I$149,4,FALSE))))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IF(ISBLANK(FRI_Stoß!$A$2),0,IF(ISBLANK(A42),0,IF((OR(EXACT(A42,FRI_Stoß!$C$2:$C$147))),VLOOKUP(A42,FRI_Stoß!$C$2:$I$147,4,FALSE))))</f>
        <v>0</v>
      </c>
      <c r="AD42" s="29">
        <f t="shared" si="43"/>
        <v>51</v>
      </c>
      <c r="AE42" s="40">
        <f>VLOOKUP(AD42,[1]Punktezuordnung!$A$2:$B$52,2,FALSE())</f>
        <v>0</v>
      </c>
      <c r="AF42" s="59">
        <f t="array" ref="AF42">IF(ISBLANK(LAT_Zielweit!$A$2),0,IF(ISBLANK(A42),0,IF((OR(EXACT(A42,LAT_Zielweit!$C$2:$C$155))),VLOOKUP(A42,LAT_Zielweit!$C$2:$I$155,4,FALSE))))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IF(ISBLANK(LAT_Dreh!$A$2),0,IF(ISBLANK(A42),0,IF((OR(EXACT(A42,LAT_Dreh!$C$2:$C$156))),VLOOKUP(A42,LAT_Dreh!$C$2:$I$156,4,FALSE))))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2">
        <f t="array" ref="AO42">IF(ISBLANK(NIA_Weit!$A$2),0,IF(ISBLANK(A42),0,IF((OR(EXACT(A42,NIA_Weit!$C$2:$C$153))),VLOOKUP(A42,NIA_Weit!$C$2:$I$153,4,FALSE))))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IF(ISBLANK(STO_Weit!$A$2),0,IF(ISBLANK(A42),0,IF((OR(EXACT(A42,STO_Weit!$C$2:$C$133))),VLOOKUP(A42,STO_Weit!$C$2:$I$133,4,FALSE))))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IF(ISBLANK(STO_Schlagwurf!$A$2),0,IF(ISBLANK(A42),0,IF((OR(EXACT(A42,STO_Schlagwurf!$C$2:$C$133))),VLOOKUP(A42,STO_Schlagwurf!$C$2:$I$133,4,FALSE))))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IF(ISBLANK(ANG_Hindernissprint!$A$2),100,IF(ISBLANK(A42),100,IF((OR(EXACT(A42,ANG_Hindernissprint!$C$2:$C$143))),VLOOKUP(A42,ANG_Hindernissprint!$C$2:$I$143,4,FALSE))))</f>
        <v>100</v>
      </c>
      <c r="AY42" s="33">
        <f t="shared" si="50"/>
        <v>51</v>
      </c>
      <c r="AZ42" s="30">
        <f>VLOOKUP(AY42,[1]Punktezuordnung!$A$2:$B$52,2,FALSE())</f>
        <v>0</v>
      </c>
      <c r="BA42" s="54">
        <f t="array" ref="BA42">IF(ISBLANK(ANG_Hoch!$A$2),0,IF(ISBLANK(A42),0,IF((OR(EXACT(A42,ANG_Hoch!$C$2:$C$143))),VLOOKUP(A42,ANG_Hoch!$C$2:$I$143,4,FALSE))))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3"/>
      <c r="B43" s="53"/>
      <c r="C43" s="53"/>
      <c r="D43" s="53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34"/>
        <v>0</v>
      </c>
      <c r="O43" s="51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IF(ISBLANK(ALS_Sprint!$A$2),100,IF(ISBLANK(A43),100,IF((OR(EXACT(A43,ALS_Sprint!$C$2:$C$148))),VLOOKUP(A43,ALS_Sprint!$C$2:$I$148,4,FALSE))))</f>
        <v>100</v>
      </c>
      <c r="U43" s="29">
        <f t="shared" si="40"/>
        <v>51</v>
      </c>
      <c r="V43" s="40">
        <f>VLOOKUP(U43,[1]Punktezuordnung!$A$2:$B$52,2,FALSE())</f>
        <v>0</v>
      </c>
      <c r="W43" s="55">
        <f t="array" ref="W43">IF(ISBLANK(ALS_Wurf!$A$2),0,IF(ISBLANK(A43),0,IF((OR(EXACT(A43,ALS_Wurf!$C$2:$C$148))),VLOOKUP(A43,ALS_Wurf!$C$2:$I$148,4,FALSE))))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IF(ISBLANK(FRI_Sprint!$A$2),100,IF(ISBLANK(A43),100,IF((OR(EXACT(A43,FRI_Sprint!$C$2:$C$149))),VLOOKUP(A43,FRI_Sprint!$C$2:$I$149,4,FALSE))))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IF(ISBLANK(FRI_Stoß!$A$2),0,IF(ISBLANK(A43),0,IF((OR(EXACT(A43,FRI_Stoß!$C$2:$C$147))),VLOOKUP(A43,FRI_Stoß!$C$2:$I$147,4,FALSE))))</f>
        <v>0</v>
      </c>
      <c r="AD43" s="29">
        <f t="shared" si="43"/>
        <v>51</v>
      </c>
      <c r="AE43" s="40">
        <f>VLOOKUP(AD43,[1]Punktezuordnung!$A$2:$B$52,2,FALSE())</f>
        <v>0</v>
      </c>
      <c r="AF43" s="59">
        <f t="array" ref="AF43">IF(ISBLANK(LAT_Zielweit!$A$2),0,IF(ISBLANK(A43),0,IF((OR(EXACT(A43,LAT_Zielweit!$C$2:$C$155))),VLOOKUP(A43,LAT_Zielweit!$C$2:$I$155,4,FALSE))))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IF(ISBLANK(LAT_Dreh!$A$2),0,IF(ISBLANK(A43),0,IF((OR(EXACT(A43,LAT_Dreh!$C$2:$C$156))),VLOOKUP(A43,LAT_Dreh!$C$2:$I$156,4,FALSE))))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2">
        <f t="array" ref="AO43">IF(ISBLANK(NIA_Weit!$A$2),0,IF(ISBLANK(A43),0,IF((OR(EXACT(A43,NIA_Weit!$C$2:$C$153))),VLOOKUP(A43,NIA_Weit!$C$2:$I$153,4,FALSE))))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IF(ISBLANK(STO_Weit!$A$2),0,IF(ISBLANK(A43),0,IF((OR(EXACT(A43,STO_Weit!$C$2:$C$133))),VLOOKUP(A43,STO_Weit!$C$2:$I$133,4,FALSE))))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IF(ISBLANK(STO_Schlagwurf!$A$2),0,IF(ISBLANK(A43),0,IF((OR(EXACT(A43,STO_Schlagwurf!$C$2:$C$133))),VLOOKUP(A43,STO_Schlagwurf!$C$2:$I$133,4,FALSE))))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IF(ISBLANK(ANG_Hindernissprint!$A$2),100,IF(ISBLANK(A43),100,IF((OR(EXACT(A43,ANG_Hindernissprint!$C$2:$C$143))),VLOOKUP(A43,ANG_Hindernissprint!$C$2:$I$143,4,FALSE))))</f>
        <v>100</v>
      </c>
      <c r="AY43" s="33">
        <f t="shared" si="50"/>
        <v>51</v>
      </c>
      <c r="AZ43" s="30">
        <f>VLOOKUP(AY43,[1]Punktezuordnung!$A$2:$B$52,2,FALSE())</f>
        <v>0</v>
      </c>
      <c r="BA43" s="54">
        <f t="array" ref="BA43">IF(ISBLANK(ANG_Hoch!$A$2),0,IF(ISBLANK(A43),0,IF((OR(EXACT(A43,ANG_Hoch!$C$2:$C$143))),VLOOKUP(A43,ANG_Hoch!$C$2:$I$143,4,FALSE))))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3"/>
      <c r="B44" s="53"/>
      <c r="C44" s="53"/>
      <c r="D44" s="53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34"/>
        <v>0</v>
      </c>
      <c r="O44" s="51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IF(ISBLANK(ALS_Sprint!$A$2),100,IF(ISBLANK(A44),100,IF((OR(EXACT(A44,ALS_Sprint!$C$2:$C$148))),VLOOKUP(A44,ALS_Sprint!$C$2:$I$148,4,FALSE))))</f>
        <v>100</v>
      </c>
      <c r="U44" s="29">
        <f t="shared" si="40"/>
        <v>51</v>
      </c>
      <c r="V44" s="40">
        <f>VLOOKUP(U44,[1]Punktezuordnung!$A$2:$B$52,2,FALSE())</f>
        <v>0</v>
      </c>
      <c r="W44" s="55">
        <f t="array" ref="W44">IF(ISBLANK(ALS_Wurf!$A$2),0,IF(ISBLANK(A44),0,IF((OR(EXACT(A44,ALS_Wurf!$C$2:$C$148))),VLOOKUP(A44,ALS_Wurf!$C$2:$I$148,4,FALSE))))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IF(ISBLANK(FRI_Sprint!$A$2),100,IF(ISBLANK(A44),100,IF((OR(EXACT(A44,FRI_Sprint!$C$2:$C$149))),VLOOKUP(A44,FRI_Sprint!$C$2:$I$149,4,FALSE))))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IF(ISBLANK(FRI_Stoß!$A$2),0,IF(ISBLANK(A44),0,IF((OR(EXACT(A44,FRI_Stoß!$C$2:$C$147))),VLOOKUP(A44,FRI_Stoß!$C$2:$I$147,4,FALSE))))</f>
        <v>0</v>
      </c>
      <c r="AD44" s="29">
        <f t="shared" si="43"/>
        <v>51</v>
      </c>
      <c r="AE44" s="40">
        <f>VLOOKUP(AD44,[1]Punktezuordnung!$A$2:$B$52,2,FALSE())</f>
        <v>0</v>
      </c>
      <c r="AF44" s="59">
        <f t="array" ref="AF44">IF(ISBLANK(LAT_Zielweit!$A$2),0,IF(ISBLANK(A44),0,IF((OR(EXACT(A44,LAT_Zielweit!$C$2:$C$155))),VLOOKUP(A44,LAT_Zielweit!$C$2:$I$155,4,FALSE))))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IF(ISBLANK(LAT_Dreh!$A$2),0,IF(ISBLANK(A44),0,IF((OR(EXACT(A44,LAT_Dreh!$C$2:$C$156))),VLOOKUP(A44,LAT_Dreh!$C$2:$I$156,4,FALSE))))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2">
        <f t="array" ref="AO44">IF(ISBLANK(NIA_Weit!$A$2),0,IF(ISBLANK(A44),0,IF((OR(EXACT(A44,NIA_Weit!$C$2:$C$153))),VLOOKUP(A44,NIA_Weit!$C$2:$I$153,4,FALSE))))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IF(ISBLANK(STO_Weit!$A$2),0,IF(ISBLANK(A44),0,IF((OR(EXACT(A44,STO_Weit!$C$2:$C$133))),VLOOKUP(A44,STO_Weit!$C$2:$I$133,4,FALSE))))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IF(ISBLANK(STO_Schlagwurf!$A$2),0,IF(ISBLANK(A44),0,IF((OR(EXACT(A44,STO_Schlagwurf!$C$2:$C$133))),VLOOKUP(A44,STO_Schlagwurf!$C$2:$I$133,4,FALSE))))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IF(ISBLANK(ANG_Hindernissprint!$A$2),100,IF(ISBLANK(A44),100,IF((OR(EXACT(A44,ANG_Hindernissprint!$C$2:$C$143))),VLOOKUP(A44,ANG_Hindernissprint!$C$2:$I$143,4,FALSE))))</f>
        <v>100</v>
      </c>
      <c r="AY44" s="33">
        <f t="shared" si="50"/>
        <v>51</v>
      </c>
      <c r="AZ44" s="30">
        <f>VLOOKUP(AY44,[1]Punktezuordnung!$A$2:$B$52,2,FALSE())</f>
        <v>0</v>
      </c>
      <c r="BA44" s="54">
        <f t="array" ref="BA44">IF(ISBLANK(ANG_Hoch!$A$2),0,IF(ISBLANK(A44),0,IF((OR(EXACT(A44,ANG_Hoch!$C$2:$C$143))),VLOOKUP(A44,ANG_Hoch!$C$2:$I$143,4,FALSE))))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3"/>
      <c r="B45" s="53"/>
      <c r="C45" s="53"/>
      <c r="D45" s="53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34"/>
        <v>0</v>
      </c>
      <c r="O45" s="51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IF(ISBLANK(ALS_Sprint!$A$2),100,IF(ISBLANK(A45),100,IF((OR(EXACT(A45,ALS_Sprint!$C$2:$C$148))),VLOOKUP(A45,ALS_Sprint!$C$2:$I$148,4,FALSE))))</f>
        <v>100</v>
      </c>
      <c r="U45" s="29">
        <f t="shared" si="40"/>
        <v>51</v>
      </c>
      <c r="V45" s="40">
        <f>VLOOKUP(U45,[1]Punktezuordnung!$A$2:$B$52,2,FALSE())</f>
        <v>0</v>
      </c>
      <c r="W45" s="55">
        <f t="array" ref="W45">IF(ISBLANK(ALS_Wurf!$A$2),0,IF(ISBLANK(A45),0,IF((OR(EXACT(A45,ALS_Wurf!$C$2:$C$148))),VLOOKUP(A45,ALS_Wurf!$C$2:$I$148,4,FALSE))))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IF(ISBLANK(FRI_Sprint!$A$2),100,IF(ISBLANK(A45),100,IF((OR(EXACT(A45,FRI_Sprint!$C$2:$C$149))),VLOOKUP(A45,FRI_Sprint!$C$2:$I$149,4,FALSE))))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IF(ISBLANK(FRI_Stoß!$A$2),0,IF(ISBLANK(A45),0,IF((OR(EXACT(A45,FRI_Stoß!$C$2:$C$147))),VLOOKUP(A45,FRI_Stoß!$C$2:$I$147,4,FALSE))))</f>
        <v>0</v>
      </c>
      <c r="AD45" s="29">
        <f t="shared" si="43"/>
        <v>51</v>
      </c>
      <c r="AE45" s="40">
        <f>VLOOKUP(AD45,[1]Punktezuordnung!$A$2:$B$52,2,FALSE())</f>
        <v>0</v>
      </c>
      <c r="AF45" s="59">
        <f t="array" ref="AF45">IF(ISBLANK(LAT_Zielweit!$A$2),0,IF(ISBLANK(A45),0,IF((OR(EXACT(A45,LAT_Zielweit!$C$2:$C$155))),VLOOKUP(A45,LAT_Zielweit!$C$2:$I$155,4,FALSE))))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IF(ISBLANK(LAT_Dreh!$A$2),0,IF(ISBLANK(A45),0,IF((OR(EXACT(A45,LAT_Dreh!$C$2:$C$156))),VLOOKUP(A45,LAT_Dreh!$C$2:$I$156,4,FALSE))))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2">
        <f t="array" ref="AO45">IF(ISBLANK(NIA_Weit!$A$2),0,IF(ISBLANK(A45),0,IF((OR(EXACT(A45,NIA_Weit!$C$2:$C$153))),VLOOKUP(A45,NIA_Weit!$C$2:$I$153,4,FALSE))))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IF(ISBLANK(STO_Weit!$A$2),0,IF(ISBLANK(A45),0,IF((OR(EXACT(A45,STO_Weit!$C$2:$C$133))),VLOOKUP(A45,STO_Weit!$C$2:$I$133,4,FALSE))))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IF(ISBLANK(STO_Schlagwurf!$A$2),0,IF(ISBLANK(A45),0,IF((OR(EXACT(A45,STO_Schlagwurf!$C$2:$C$133))),VLOOKUP(A45,STO_Schlagwurf!$C$2:$I$133,4,FALSE))))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IF(ISBLANK(ANG_Hindernissprint!$A$2),100,IF(ISBLANK(A45),100,IF((OR(EXACT(A45,ANG_Hindernissprint!$C$2:$C$143))),VLOOKUP(A45,ANG_Hindernissprint!$C$2:$I$143,4,FALSE))))</f>
        <v>100</v>
      </c>
      <c r="AY45" s="33">
        <f t="shared" si="50"/>
        <v>51</v>
      </c>
      <c r="AZ45" s="30">
        <f>VLOOKUP(AY45,[1]Punktezuordnung!$A$2:$B$52,2,FALSE())</f>
        <v>0</v>
      </c>
      <c r="BA45" s="54">
        <f t="array" ref="BA45">IF(ISBLANK(ANG_Hoch!$A$2),0,IF(ISBLANK(A45),0,IF((OR(EXACT(A45,ANG_Hoch!$C$2:$C$143))),VLOOKUP(A45,ANG_Hoch!$C$2:$I$143,4,FALSE))))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3"/>
      <c r="B46" s="53"/>
      <c r="C46" s="53"/>
      <c r="D46" s="53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34"/>
        <v>0</v>
      </c>
      <c r="O46" s="51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IF(ISBLANK(ALS_Sprint!$A$2),100,IF(ISBLANK(A46),100,IF((OR(EXACT(A46,ALS_Sprint!$C$2:$C$148))),VLOOKUP(A46,ALS_Sprint!$C$2:$I$148,4,FALSE))))</f>
        <v>100</v>
      </c>
      <c r="U46" s="29">
        <f t="shared" si="40"/>
        <v>51</v>
      </c>
      <c r="V46" s="40">
        <f>VLOOKUP(U46,[1]Punktezuordnung!$A$2:$B$52,2,FALSE())</f>
        <v>0</v>
      </c>
      <c r="W46" s="55">
        <f t="array" ref="W46">IF(ISBLANK(ALS_Wurf!$A$2),0,IF(ISBLANK(A46),0,IF((OR(EXACT(A46,ALS_Wurf!$C$2:$C$148))),VLOOKUP(A46,ALS_Wurf!$C$2:$I$148,4,FALSE))))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IF(ISBLANK(FRI_Sprint!$A$2),100,IF(ISBLANK(A46),100,IF((OR(EXACT(A46,FRI_Sprint!$C$2:$C$149))),VLOOKUP(A46,FRI_Sprint!$C$2:$I$149,4,FALSE))))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IF(ISBLANK(FRI_Stoß!$A$2),0,IF(ISBLANK(A46),0,IF((OR(EXACT(A46,FRI_Stoß!$C$2:$C$147))),VLOOKUP(A46,FRI_Stoß!$C$2:$I$147,4,FALSE))))</f>
        <v>0</v>
      </c>
      <c r="AD46" s="29">
        <f t="shared" si="43"/>
        <v>51</v>
      </c>
      <c r="AE46" s="40">
        <f>VLOOKUP(AD46,[1]Punktezuordnung!$A$2:$B$52,2,FALSE())</f>
        <v>0</v>
      </c>
      <c r="AF46" s="59">
        <f t="array" ref="AF46">IF(ISBLANK(LAT_Zielweit!$A$2),0,IF(ISBLANK(A46),0,IF((OR(EXACT(A46,LAT_Zielweit!$C$2:$C$155))),VLOOKUP(A46,LAT_Zielweit!$C$2:$I$155,4,FALSE))))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IF(ISBLANK(LAT_Dreh!$A$2),0,IF(ISBLANK(A46),0,IF((OR(EXACT(A46,LAT_Dreh!$C$2:$C$156))),VLOOKUP(A46,LAT_Dreh!$C$2:$I$156,4,FALSE))))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2">
        <f t="array" ref="AO46">IF(ISBLANK(NIA_Weit!$A$2),0,IF(ISBLANK(A46),0,IF((OR(EXACT(A46,NIA_Weit!$C$2:$C$153))),VLOOKUP(A46,NIA_Weit!$C$2:$I$153,4,FALSE))))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IF(ISBLANK(STO_Weit!$A$2),0,IF(ISBLANK(A46),0,IF((OR(EXACT(A46,STO_Weit!$C$2:$C$133))),VLOOKUP(A46,STO_Weit!$C$2:$I$133,4,FALSE))))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IF(ISBLANK(STO_Schlagwurf!$A$2),0,IF(ISBLANK(A46),0,IF((OR(EXACT(A46,STO_Schlagwurf!$C$2:$C$133))),VLOOKUP(A46,STO_Schlagwurf!$C$2:$I$133,4,FALSE))))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IF(ISBLANK(ANG_Hindernissprint!$A$2),100,IF(ISBLANK(A46),100,IF((OR(EXACT(A46,ANG_Hindernissprint!$C$2:$C$143))),VLOOKUP(A46,ANG_Hindernissprint!$C$2:$I$143,4,FALSE))))</f>
        <v>100</v>
      </c>
      <c r="AY46" s="33">
        <f t="shared" si="50"/>
        <v>51</v>
      </c>
      <c r="AZ46" s="30">
        <f>VLOOKUP(AY46,[1]Punktezuordnung!$A$2:$B$52,2,FALSE())</f>
        <v>0</v>
      </c>
      <c r="BA46" s="54">
        <f t="array" ref="BA46">IF(ISBLANK(ANG_Hoch!$A$2),0,IF(ISBLANK(A46),0,IF((OR(EXACT(A46,ANG_Hoch!$C$2:$C$143))),VLOOKUP(A46,ANG_Hoch!$C$2:$I$143,4,FALSE))))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3"/>
      <c r="B47" s="53"/>
      <c r="C47" s="53"/>
      <c r="D47" s="53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34"/>
        <v>0</v>
      </c>
      <c r="O47" s="51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IF(ISBLANK(ALS_Sprint!$A$2),100,IF(ISBLANK(A47),100,IF((OR(EXACT(A47,ALS_Sprint!$C$2:$C$148))),VLOOKUP(A47,ALS_Sprint!$C$2:$I$148,4,FALSE))))</f>
        <v>100</v>
      </c>
      <c r="U47" s="29">
        <f t="shared" si="40"/>
        <v>51</v>
      </c>
      <c r="V47" s="40">
        <f>VLOOKUP(U47,[1]Punktezuordnung!$A$2:$B$52,2,FALSE())</f>
        <v>0</v>
      </c>
      <c r="W47" s="55">
        <f t="array" ref="W47">IF(ISBLANK(ALS_Wurf!$A$2),0,IF(ISBLANK(A47),0,IF((OR(EXACT(A47,ALS_Wurf!$C$2:$C$148))),VLOOKUP(A47,ALS_Wurf!$C$2:$I$148,4,FALSE))))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IF(ISBLANK(FRI_Sprint!$A$2),100,IF(ISBLANK(A47),100,IF((OR(EXACT(A47,FRI_Sprint!$C$2:$C$149))),VLOOKUP(A47,FRI_Sprint!$C$2:$I$149,4,FALSE))))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IF(ISBLANK(FRI_Stoß!$A$2),0,IF(ISBLANK(A47),0,IF((OR(EXACT(A47,FRI_Stoß!$C$2:$C$147))),VLOOKUP(A47,FRI_Stoß!$C$2:$I$147,4,FALSE))))</f>
        <v>0</v>
      </c>
      <c r="AD47" s="29">
        <f t="shared" si="43"/>
        <v>51</v>
      </c>
      <c r="AE47" s="40">
        <f>VLOOKUP(AD47,[1]Punktezuordnung!$A$2:$B$52,2,FALSE())</f>
        <v>0</v>
      </c>
      <c r="AF47" s="59">
        <f t="array" ref="AF47">IF(ISBLANK(LAT_Zielweit!$A$2),0,IF(ISBLANK(A47),0,IF((OR(EXACT(A47,LAT_Zielweit!$C$2:$C$155))),VLOOKUP(A47,LAT_Zielweit!$C$2:$I$155,4,FALSE))))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IF(ISBLANK(LAT_Dreh!$A$2),0,IF(ISBLANK(A47),0,IF((OR(EXACT(A47,LAT_Dreh!$C$2:$C$156))),VLOOKUP(A47,LAT_Dreh!$C$2:$I$156,4,FALSE))))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2">
        <f t="array" ref="AO47">IF(ISBLANK(NIA_Weit!$A$2),0,IF(ISBLANK(A47),0,IF((OR(EXACT(A47,NIA_Weit!$C$2:$C$153))),VLOOKUP(A47,NIA_Weit!$C$2:$I$153,4,FALSE))))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IF(ISBLANK(STO_Weit!$A$2),0,IF(ISBLANK(A47),0,IF((OR(EXACT(A47,STO_Weit!$C$2:$C$133))),VLOOKUP(A47,STO_Weit!$C$2:$I$133,4,FALSE))))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IF(ISBLANK(STO_Schlagwurf!$A$2),0,IF(ISBLANK(A47),0,IF((OR(EXACT(A47,STO_Schlagwurf!$C$2:$C$133))),VLOOKUP(A47,STO_Schlagwurf!$C$2:$I$133,4,FALSE))))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IF(ISBLANK(ANG_Hindernissprint!$A$2),100,IF(ISBLANK(A47),100,IF((OR(EXACT(A47,ANG_Hindernissprint!$C$2:$C$143))),VLOOKUP(A47,ANG_Hindernissprint!$C$2:$I$143,4,FALSE))))</f>
        <v>100</v>
      </c>
      <c r="AY47" s="33">
        <f t="shared" si="50"/>
        <v>51</v>
      </c>
      <c r="AZ47" s="30">
        <f>VLOOKUP(AY47,[1]Punktezuordnung!$A$2:$B$52,2,FALSE())</f>
        <v>0</v>
      </c>
      <c r="BA47" s="54">
        <f t="array" ref="BA47">IF(ISBLANK(ANG_Hoch!$A$2),0,IF(ISBLANK(A47),0,IF((OR(EXACT(A47,ANG_Hoch!$C$2:$C$143))),VLOOKUP(A47,ANG_Hoch!$C$2:$I$143,4,FALSE))))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3"/>
      <c r="B48" s="53"/>
      <c r="C48" s="53"/>
      <c r="D48" s="53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34"/>
        <v>0</v>
      </c>
      <c r="O48" s="51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IF(ISBLANK(ALS_Sprint!$A$2),100,IF(ISBLANK(A48),100,IF((OR(EXACT(A48,ALS_Sprint!$C$2:$C$148))),VLOOKUP(A48,ALS_Sprint!$C$2:$I$148,4,FALSE))))</f>
        <v>100</v>
      </c>
      <c r="U48" s="29">
        <f t="shared" si="40"/>
        <v>51</v>
      </c>
      <c r="V48" s="40">
        <f>VLOOKUP(U48,[1]Punktezuordnung!$A$2:$B$52,2,FALSE())</f>
        <v>0</v>
      </c>
      <c r="W48" s="55">
        <f t="array" ref="W48">IF(ISBLANK(ALS_Wurf!$A$2),0,IF(ISBLANK(A48),0,IF((OR(EXACT(A48,ALS_Wurf!$C$2:$C$148))),VLOOKUP(A48,ALS_Wurf!$C$2:$I$148,4,FALSE))))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IF(ISBLANK(FRI_Sprint!$A$2),100,IF(ISBLANK(A48),100,IF((OR(EXACT(A48,FRI_Sprint!$C$2:$C$149))),VLOOKUP(A48,FRI_Sprint!$C$2:$I$149,4,FALSE))))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IF(ISBLANK(FRI_Stoß!$A$2),0,IF(ISBLANK(A48),0,IF((OR(EXACT(A48,FRI_Stoß!$C$2:$C$147))),VLOOKUP(A48,FRI_Stoß!$C$2:$I$147,4,FALSE))))</f>
        <v>0</v>
      </c>
      <c r="AD48" s="29">
        <f t="shared" si="43"/>
        <v>51</v>
      </c>
      <c r="AE48" s="40">
        <f>VLOOKUP(AD48,[1]Punktezuordnung!$A$2:$B$52,2,FALSE())</f>
        <v>0</v>
      </c>
      <c r="AF48" s="59">
        <f t="array" ref="AF48">IF(ISBLANK(LAT_Zielweit!$A$2),0,IF(ISBLANK(A48),0,IF((OR(EXACT(A48,LAT_Zielweit!$C$2:$C$155))),VLOOKUP(A48,LAT_Zielweit!$C$2:$I$155,4,FALSE))))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IF(ISBLANK(LAT_Dreh!$A$2),0,IF(ISBLANK(A48),0,IF((OR(EXACT(A48,LAT_Dreh!$C$2:$C$156))),VLOOKUP(A48,LAT_Dreh!$C$2:$I$156,4,FALSE))))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2">
        <f t="array" ref="AO48">IF(ISBLANK(NIA_Weit!$A$2),0,IF(ISBLANK(A48),0,IF((OR(EXACT(A48,NIA_Weit!$C$2:$C$153))),VLOOKUP(A48,NIA_Weit!$C$2:$I$153,4,FALSE))))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IF(ISBLANK(STO_Weit!$A$2),0,IF(ISBLANK(A48),0,IF((OR(EXACT(A48,STO_Weit!$C$2:$C$133))),VLOOKUP(A48,STO_Weit!$C$2:$I$133,4,FALSE))))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IF(ISBLANK(STO_Schlagwurf!$A$2),0,IF(ISBLANK(A48),0,IF((OR(EXACT(A48,STO_Schlagwurf!$C$2:$C$133))),VLOOKUP(A48,STO_Schlagwurf!$C$2:$I$133,4,FALSE))))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IF(ISBLANK(ANG_Hindernissprint!$A$2),100,IF(ISBLANK(A48),100,IF((OR(EXACT(A48,ANG_Hindernissprint!$C$2:$C$143))),VLOOKUP(A48,ANG_Hindernissprint!$C$2:$I$143,4,FALSE))))</f>
        <v>100</v>
      </c>
      <c r="AY48" s="33">
        <f t="shared" si="50"/>
        <v>51</v>
      </c>
      <c r="AZ48" s="30">
        <f>VLOOKUP(AY48,[1]Punktezuordnung!$A$2:$B$52,2,FALSE())</f>
        <v>0</v>
      </c>
      <c r="BA48" s="54">
        <f t="array" ref="BA48">IF(ISBLANK(ANG_Hoch!$A$2),0,IF(ISBLANK(A48),0,IF((OR(EXACT(A48,ANG_Hoch!$C$2:$C$143))),VLOOKUP(A48,ANG_Hoch!$C$2:$I$143,4,FALSE))))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3"/>
      <c r="B49" s="53"/>
      <c r="C49" s="53"/>
      <c r="D49" s="53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34"/>
        <v>0</v>
      </c>
      <c r="O49" s="51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IF(ISBLANK(ALS_Sprint!$A$2),100,IF(ISBLANK(A49),100,IF((OR(EXACT(A49,ALS_Sprint!$C$2:$C$148))),VLOOKUP(A49,ALS_Sprint!$C$2:$I$148,4,FALSE))))</f>
        <v>100</v>
      </c>
      <c r="U49" s="29">
        <f t="shared" si="40"/>
        <v>51</v>
      </c>
      <c r="V49" s="40">
        <f>VLOOKUP(U49,[1]Punktezuordnung!$A$2:$B$52,2,FALSE())</f>
        <v>0</v>
      </c>
      <c r="W49" s="55">
        <f t="array" ref="W49">IF(ISBLANK(ALS_Wurf!$A$2),0,IF(ISBLANK(A49),0,IF((OR(EXACT(A49,ALS_Wurf!$C$2:$C$148))),VLOOKUP(A49,ALS_Wurf!$C$2:$I$148,4,FALSE))))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IF(ISBLANK(FRI_Sprint!$A$2),100,IF(ISBLANK(A49),100,IF((OR(EXACT(A49,FRI_Sprint!$C$2:$C$149))),VLOOKUP(A49,FRI_Sprint!$C$2:$I$149,4,FALSE))))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IF(ISBLANK(FRI_Stoß!$A$2),0,IF(ISBLANK(A49),0,IF((OR(EXACT(A49,FRI_Stoß!$C$2:$C$147))),VLOOKUP(A49,FRI_Stoß!$C$2:$I$147,4,FALSE))))</f>
        <v>0</v>
      </c>
      <c r="AD49" s="29">
        <f t="shared" si="43"/>
        <v>51</v>
      </c>
      <c r="AE49" s="40">
        <f>VLOOKUP(AD49,[1]Punktezuordnung!$A$2:$B$52,2,FALSE())</f>
        <v>0</v>
      </c>
      <c r="AF49" s="59">
        <f t="array" ref="AF49">IF(ISBLANK(LAT_Zielweit!$A$2),0,IF(ISBLANK(A49),0,IF((OR(EXACT(A49,LAT_Zielweit!$C$2:$C$155))),VLOOKUP(A49,LAT_Zielweit!$C$2:$I$155,4,FALSE))))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IF(ISBLANK(LAT_Dreh!$A$2),0,IF(ISBLANK(A49),0,IF((OR(EXACT(A49,LAT_Dreh!$C$2:$C$156))),VLOOKUP(A49,LAT_Dreh!$C$2:$I$156,4,FALSE))))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2">
        <f t="array" ref="AO49">IF(ISBLANK(NIA_Weit!$A$2),0,IF(ISBLANK(A49),0,IF((OR(EXACT(A49,NIA_Weit!$C$2:$C$153))),VLOOKUP(A49,NIA_Weit!$C$2:$I$153,4,FALSE))))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IF(ISBLANK(STO_Weit!$A$2),0,IF(ISBLANK(A49),0,IF((OR(EXACT(A49,STO_Weit!$C$2:$C$133))),VLOOKUP(A49,STO_Weit!$C$2:$I$133,4,FALSE))))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IF(ISBLANK(STO_Schlagwurf!$A$2),0,IF(ISBLANK(A49),0,IF((OR(EXACT(A49,STO_Schlagwurf!$C$2:$C$133))),VLOOKUP(A49,STO_Schlagwurf!$C$2:$I$133,4,FALSE))))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IF(ISBLANK(ANG_Hindernissprint!$A$2),100,IF(ISBLANK(A49),100,IF((OR(EXACT(A49,ANG_Hindernissprint!$C$2:$C$143))),VLOOKUP(A49,ANG_Hindernissprint!$C$2:$I$143,4,FALSE))))</f>
        <v>100</v>
      </c>
      <c r="AY49" s="33">
        <f t="shared" si="50"/>
        <v>51</v>
      </c>
      <c r="AZ49" s="30">
        <f>VLOOKUP(AY49,[1]Punktezuordnung!$A$2:$B$52,2,FALSE())</f>
        <v>0</v>
      </c>
      <c r="BA49" s="54">
        <f t="array" ref="BA49">IF(ISBLANK(ANG_Hoch!$A$2),0,IF(ISBLANK(A49),0,IF((OR(EXACT(A49,ANG_Hoch!$C$2:$C$143))),VLOOKUP(A49,ANG_Hoch!$C$2:$I$143,4,FALSE))))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3"/>
      <c r="B50" s="53"/>
      <c r="C50" s="53"/>
      <c r="D50" s="53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1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IF(ISBLANK(ALS_Sprint!$A$2),100,IF(ISBLANK(A50),100,IF((OR(EXACT(A50,ALS_Sprint!$C$2:$C$148))),VLOOKUP(A50,ALS_Sprint!$C$2:$I$148,4,FALSE))))</f>
        <v>100</v>
      </c>
      <c r="U50" s="29">
        <f t="shared" si="40"/>
        <v>51</v>
      </c>
      <c r="V50" s="40">
        <f>VLOOKUP(U50,[1]Punktezuordnung!$A$2:$B$52,2,FALSE())</f>
        <v>0</v>
      </c>
      <c r="W50" s="55">
        <f t="array" ref="W50">IF(ISBLANK(ALS_Wurf!$A$2),0,IF(ISBLANK(A50),0,IF((OR(EXACT(A50,ALS_Wurf!$C$2:$C$148))),VLOOKUP(A50,ALS_Wurf!$C$2:$I$148,4,FALSE))))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IF(ISBLANK(FRI_Sprint!$A$2),100,IF(ISBLANK(A50),100,IF((OR(EXACT(A50,FRI_Sprint!$C$2:$C$149))),VLOOKUP(A50,FRI_Sprint!$C$2:$I$149,4,FALSE))))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IF(ISBLANK(FRI_Stoß!$A$2),0,IF(ISBLANK(A50),0,IF((OR(EXACT(A50,FRI_Stoß!$C$2:$C$147))),VLOOKUP(A50,FRI_Stoß!$C$2:$I$147,4,FALSE))))</f>
        <v>0</v>
      </c>
      <c r="AD50" s="29">
        <f t="shared" si="43"/>
        <v>51</v>
      </c>
      <c r="AE50" s="40">
        <f>VLOOKUP(AD50,[1]Punktezuordnung!$A$2:$B$52,2,FALSE())</f>
        <v>0</v>
      </c>
      <c r="AF50" s="59">
        <f t="array" ref="AF50">IF(ISBLANK(LAT_Zielweit!$A$2),0,IF(ISBLANK(A50),0,IF((OR(EXACT(A50,LAT_Zielweit!$C$2:$C$155))),VLOOKUP(A50,LAT_Zielweit!$C$2:$I$155,4,FALSE))))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IF(ISBLANK(LAT_Dreh!$A$2),0,IF(ISBLANK(A50),0,IF((OR(EXACT(A50,LAT_Dreh!$C$2:$C$156))),VLOOKUP(A50,LAT_Dreh!$C$2:$I$156,4,FALSE))))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2">
        <f t="array" ref="AO50">IF(ISBLANK(NIA_Weit!$A$2),0,IF(ISBLANK(A50),0,IF((OR(EXACT(A50,NIA_Weit!$C$2:$C$153))),VLOOKUP(A50,NIA_Weit!$C$2:$I$153,4,FALSE))))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IF(ISBLANK(STO_Weit!$A$2),0,IF(ISBLANK(A50),0,IF((OR(EXACT(A50,STO_Weit!$C$2:$C$133))),VLOOKUP(A50,STO_Weit!$C$2:$I$133,4,FALSE))))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IF(ISBLANK(STO_Schlagwurf!$A$2),0,IF(ISBLANK(A50),0,IF((OR(EXACT(A50,STO_Schlagwurf!$C$2:$C$133))),VLOOKUP(A50,STO_Schlagwurf!$C$2:$I$133,4,FALSE))))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IF(ISBLANK(ANG_Hindernissprint!$A$2),100,IF(ISBLANK(A50),100,IF((OR(EXACT(A50,ANG_Hindernissprint!$C$2:$C$143))),VLOOKUP(A50,ANG_Hindernissprint!$C$2:$I$143,4,FALSE))))</f>
        <v>100</v>
      </c>
      <c r="AY50" s="33">
        <f t="shared" si="50"/>
        <v>51</v>
      </c>
      <c r="AZ50" s="30">
        <f>VLOOKUP(AY50,[1]Punktezuordnung!$A$2:$B$52,2,FALSE())</f>
        <v>0</v>
      </c>
      <c r="BA50" s="54">
        <f t="array" ref="BA50">IF(ISBLANK(ANG_Hoch!$A$2),0,IF(ISBLANK(A50),0,IF((OR(EXACT(A50,ANG_Hoch!$C$2:$C$143))),VLOOKUP(A50,ANG_Hoch!$C$2:$I$143,4,FALSE))))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3"/>
      <c r="B51" s="53"/>
      <c r="C51" s="53"/>
      <c r="D51" s="53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1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IF(ISBLANK(ALS_Sprint!$A$2),100,IF(ISBLANK(A51),100,IF((OR(EXACT(A51,ALS_Sprint!$C$2:$C$148))),VLOOKUP(A51,ALS_Sprint!$C$2:$I$148,4,FALSE))))</f>
        <v>100</v>
      </c>
      <c r="U51" s="29">
        <f t="shared" si="40"/>
        <v>51</v>
      </c>
      <c r="V51" s="40">
        <f>VLOOKUP(U51,[1]Punktezuordnung!$A$2:$B$52,2,FALSE())</f>
        <v>0</v>
      </c>
      <c r="W51" s="55">
        <f t="array" ref="W51">IF(ISBLANK(ALS_Wurf!$A$2),0,IF(ISBLANK(A51),0,IF((OR(EXACT(A51,ALS_Wurf!$C$2:$C$148))),VLOOKUP(A51,ALS_Wurf!$C$2:$I$148,4,FALSE))))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IF(ISBLANK(FRI_Sprint!$A$2),100,IF(ISBLANK(A51),100,IF((OR(EXACT(A51,FRI_Sprint!$C$2:$C$149))),VLOOKUP(A51,FRI_Sprint!$C$2:$I$149,4,FALSE))))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IF(ISBLANK(FRI_Stoß!$A$2),0,IF(ISBLANK(A51),0,IF((OR(EXACT(A51,FRI_Stoß!$C$2:$C$147))),VLOOKUP(A51,FRI_Stoß!$C$2:$I$147,4,FALSE))))</f>
        <v>0</v>
      </c>
      <c r="AD51" s="29">
        <f t="shared" si="43"/>
        <v>51</v>
      </c>
      <c r="AE51" s="40">
        <f>VLOOKUP(AD51,[1]Punktezuordnung!$A$2:$B$52,2,FALSE())</f>
        <v>0</v>
      </c>
      <c r="AF51" s="59">
        <f t="array" ref="AF51">IF(ISBLANK(LAT_Zielweit!$A$2),0,IF(ISBLANK(A51),0,IF((OR(EXACT(A51,LAT_Zielweit!$C$2:$C$155))),VLOOKUP(A51,LAT_Zielweit!$C$2:$I$155,4,FALSE))))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IF(ISBLANK(LAT_Dreh!$A$2),0,IF(ISBLANK(A51),0,IF((OR(EXACT(A51,LAT_Dreh!$C$2:$C$156))),VLOOKUP(A51,LAT_Dreh!$C$2:$I$156,4,FALSE))))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2">
        <f t="array" ref="AO51">IF(ISBLANK(NIA_Weit!$A$2),0,IF(ISBLANK(A51),0,IF((OR(EXACT(A51,NIA_Weit!$C$2:$C$153))),VLOOKUP(A51,NIA_Weit!$C$2:$I$153,4,FALSE))))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IF(ISBLANK(STO_Weit!$A$2),0,IF(ISBLANK(A51),0,IF((OR(EXACT(A51,STO_Weit!$C$2:$C$133))),VLOOKUP(A51,STO_Weit!$C$2:$I$133,4,FALSE))))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IF(ISBLANK(STO_Schlagwurf!$A$2),0,IF(ISBLANK(A51),0,IF((OR(EXACT(A51,STO_Schlagwurf!$C$2:$C$133))),VLOOKUP(A51,STO_Schlagwurf!$C$2:$I$133,4,FALSE))))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IF(ISBLANK(ANG_Hindernissprint!$A$2),100,IF(ISBLANK(A51),100,IF((OR(EXACT(A51,ANG_Hindernissprint!$C$2:$C$143))),VLOOKUP(A51,ANG_Hindernissprint!$C$2:$I$143,4,FALSE))))</f>
        <v>100</v>
      </c>
      <c r="AY51" s="33">
        <f t="shared" si="50"/>
        <v>51</v>
      </c>
      <c r="AZ51" s="30">
        <f>VLOOKUP(AY51,[1]Punktezuordnung!$A$2:$B$52,2,FALSE())</f>
        <v>0</v>
      </c>
      <c r="BA51" s="54">
        <f t="array" ref="BA51">IF(ISBLANK(ANG_Hoch!$A$2),0,IF(ISBLANK(A51),0,IF((OR(EXACT(A51,ANG_Hoch!$C$2:$C$143))),VLOOKUP(A51,ANG_Hoch!$C$2:$I$143,4,FALSE))))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3"/>
      <c r="B52" s="53"/>
      <c r="C52" s="53"/>
      <c r="D52" s="53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1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IF(ISBLANK(ALS_Sprint!$A$2),100,IF(ISBLANK(A52),100,IF((OR(EXACT(A52,ALS_Sprint!$C$2:$C$148))),VLOOKUP(A52,ALS_Sprint!$C$2:$I$148,4,FALSE))))</f>
        <v>100</v>
      </c>
      <c r="U52" s="29">
        <f t="shared" si="40"/>
        <v>51</v>
      </c>
      <c r="V52" s="40">
        <f>VLOOKUP(U52,[1]Punktezuordnung!$A$2:$B$52,2,FALSE())</f>
        <v>0</v>
      </c>
      <c r="W52" s="55">
        <f t="array" ref="W52">IF(ISBLANK(ALS_Wurf!$A$2),0,IF(ISBLANK(A52),0,IF((OR(EXACT(A52,ALS_Wurf!$C$2:$C$148))),VLOOKUP(A52,ALS_Wurf!$C$2:$I$148,4,FALSE))))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IF(ISBLANK(FRI_Sprint!$A$2),100,IF(ISBLANK(A52),100,IF((OR(EXACT(A52,FRI_Sprint!$C$2:$C$149))),VLOOKUP(A52,FRI_Sprint!$C$2:$I$149,4,FALSE))))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IF(ISBLANK(FRI_Stoß!$A$2),0,IF(ISBLANK(A52),0,IF((OR(EXACT(A52,FRI_Stoß!$C$2:$C$147))),VLOOKUP(A52,FRI_Stoß!$C$2:$I$147,4,FALSE))))</f>
        <v>0</v>
      </c>
      <c r="AD52" s="29">
        <f t="shared" si="43"/>
        <v>51</v>
      </c>
      <c r="AE52" s="40">
        <f>VLOOKUP(AD52,[1]Punktezuordnung!$A$2:$B$52,2,FALSE())</f>
        <v>0</v>
      </c>
      <c r="AF52" s="59">
        <f t="array" ref="AF52">IF(ISBLANK(LAT_Zielweit!$A$2),0,IF(ISBLANK(A52),0,IF((OR(EXACT(A52,LAT_Zielweit!$C$2:$C$155))),VLOOKUP(A52,LAT_Zielweit!$C$2:$I$155,4,FALSE))))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IF(ISBLANK(LAT_Dreh!$A$2),0,IF(ISBLANK(A52),0,IF((OR(EXACT(A52,LAT_Dreh!$C$2:$C$156))),VLOOKUP(A52,LAT_Dreh!$C$2:$I$156,4,FALSE))))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2">
        <f t="array" ref="AO52">IF(ISBLANK(NIA_Weit!$A$2),0,IF(ISBLANK(A52),0,IF((OR(EXACT(A52,NIA_Weit!$C$2:$C$153))),VLOOKUP(A52,NIA_Weit!$C$2:$I$153,4,FALSE))))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IF(ISBLANK(STO_Weit!$A$2),0,IF(ISBLANK(A52),0,IF((OR(EXACT(A52,STO_Weit!$C$2:$C$133))),VLOOKUP(A52,STO_Weit!$C$2:$I$133,4,FALSE))))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IF(ISBLANK(STO_Schlagwurf!$A$2),0,IF(ISBLANK(A52),0,IF((OR(EXACT(A52,STO_Schlagwurf!$C$2:$C$133))),VLOOKUP(A52,STO_Schlagwurf!$C$2:$I$133,4,FALSE))))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IF(ISBLANK(ANG_Hindernissprint!$A$2),100,IF(ISBLANK(A52),100,IF((OR(EXACT(A52,ANG_Hindernissprint!$C$2:$C$143))),VLOOKUP(A52,ANG_Hindernissprint!$C$2:$I$143,4,FALSE))))</f>
        <v>100</v>
      </c>
      <c r="AY52" s="33">
        <f t="shared" si="50"/>
        <v>51</v>
      </c>
      <c r="AZ52" s="30">
        <f>VLOOKUP(AY52,[1]Punktezuordnung!$A$2:$B$52,2,FALSE())</f>
        <v>0</v>
      </c>
      <c r="BA52" s="54">
        <f t="array" ref="BA52">IF(ISBLANK(ANG_Hoch!$A$2),0,IF(ISBLANK(A52),0,IF((OR(EXACT(A52,ANG_Hoch!$C$2:$C$143))),VLOOKUP(A52,ANG_Hoch!$C$2:$I$143,4,FALSE))))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3"/>
      <c r="B53" s="53"/>
      <c r="C53" s="53"/>
      <c r="D53" s="53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1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IF(ISBLANK(ALS_Sprint!$A$2),100,IF(ISBLANK(A53),100,IF((OR(EXACT(A53,ALS_Sprint!$C$2:$C$148))),VLOOKUP(A53,ALS_Sprint!$C$2:$I$148,4,FALSE))))</f>
        <v>100</v>
      </c>
      <c r="U53" s="29">
        <f t="shared" si="40"/>
        <v>51</v>
      </c>
      <c r="V53" s="40">
        <f>VLOOKUP(U53,[1]Punktezuordnung!$A$2:$B$52,2,FALSE())</f>
        <v>0</v>
      </c>
      <c r="W53" s="55">
        <f t="array" ref="W53">IF(ISBLANK(ALS_Wurf!$A$2),0,IF(ISBLANK(A53),0,IF((OR(EXACT(A53,ALS_Wurf!$C$2:$C$148))),VLOOKUP(A53,ALS_Wurf!$C$2:$I$148,4,FALSE))))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IF(ISBLANK(FRI_Sprint!$A$2),100,IF(ISBLANK(A53),100,IF((OR(EXACT(A53,FRI_Sprint!$C$2:$C$149))),VLOOKUP(A53,FRI_Sprint!$C$2:$I$149,4,FALSE))))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IF(ISBLANK(FRI_Stoß!$A$2),0,IF(ISBLANK(A53),0,IF((OR(EXACT(A53,FRI_Stoß!$C$2:$C$147))),VLOOKUP(A53,FRI_Stoß!$C$2:$I$147,4,FALSE))))</f>
        <v>0</v>
      </c>
      <c r="AD53" s="29">
        <f t="shared" si="43"/>
        <v>51</v>
      </c>
      <c r="AE53" s="40">
        <f>VLOOKUP(AD53,[1]Punktezuordnung!$A$2:$B$52,2,FALSE())</f>
        <v>0</v>
      </c>
      <c r="AF53" s="59">
        <f t="array" ref="AF53">IF(ISBLANK(LAT_Zielweit!$A$2),0,IF(ISBLANK(A53),0,IF((OR(EXACT(A53,LAT_Zielweit!$C$2:$C$155))),VLOOKUP(A53,LAT_Zielweit!$C$2:$I$155,4,FALSE))))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IF(ISBLANK(LAT_Dreh!$A$2),0,IF(ISBLANK(A53),0,IF((OR(EXACT(A53,LAT_Dreh!$C$2:$C$156))),VLOOKUP(A53,LAT_Dreh!$C$2:$I$156,4,FALSE))))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2">
        <f t="array" ref="AO53">IF(ISBLANK(NIA_Weit!$A$2),0,IF(ISBLANK(A53),0,IF((OR(EXACT(A53,NIA_Weit!$C$2:$C$153))),VLOOKUP(A53,NIA_Weit!$C$2:$I$153,4,FALSE))))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IF(ISBLANK(STO_Weit!$A$2),0,IF(ISBLANK(A53),0,IF((OR(EXACT(A53,STO_Weit!$C$2:$C$133))),VLOOKUP(A53,STO_Weit!$C$2:$I$133,4,FALSE))))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IF(ISBLANK(STO_Schlagwurf!$A$2),0,IF(ISBLANK(A53),0,IF((OR(EXACT(A53,STO_Schlagwurf!$C$2:$C$133))),VLOOKUP(A53,STO_Schlagwurf!$C$2:$I$133,4,FALSE))))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IF(ISBLANK(ANG_Hindernissprint!$A$2),100,IF(ISBLANK(A53),100,IF((OR(EXACT(A53,ANG_Hindernissprint!$C$2:$C$143))),VLOOKUP(A53,ANG_Hindernissprint!$C$2:$I$143,4,FALSE))))</f>
        <v>100</v>
      </c>
      <c r="AY53" s="33">
        <f t="shared" si="50"/>
        <v>51</v>
      </c>
      <c r="AZ53" s="30">
        <f>VLOOKUP(AY53,[1]Punktezuordnung!$A$2:$B$52,2,FALSE())</f>
        <v>0</v>
      </c>
      <c r="BA53" s="54">
        <f t="array" ref="BA53">IF(ISBLANK(ANG_Hoch!$A$2),0,IF(ISBLANK(A53),0,IF((OR(EXACT(A53,ANG_Hoch!$C$2:$C$143))),VLOOKUP(A53,ANG_Hoch!$C$2:$I$143,4,FALSE))))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3"/>
      <c r="B54" s="53"/>
      <c r="C54" s="53"/>
      <c r="D54" s="53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1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IF(ISBLANK(ALS_Sprint!$A$2),100,IF(ISBLANK(A54),100,IF((OR(EXACT(A54,ALS_Sprint!$C$2:$C$148))),VLOOKUP(A54,ALS_Sprint!$C$2:$I$148,4,FALSE))))</f>
        <v>100</v>
      </c>
      <c r="U54" s="29">
        <f t="shared" si="40"/>
        <v>51</v>
      </c>
      <c r="V54" s="40">
        <f>VLOOKUP(U54,[1]Punktezuordnung!$A$2:$B$52,2,FALSE())</f>
        <v>0</v>
      </c>
      <c r="W54" s="55">
        <f t="array" ref="W54">IF(ISBLANK(ALS_Wurf!$A$2),0,IF(ISBLANK(A54),0,IF((OR(EXACT(A54,ALS_Wurf!$C$2:$C$148))),VLOOKUP(A54,ALS_Wurf!$C$2:$I$148,4,FALSE))))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IF(ISBLANK(FRI_Sprint!$A$2),100,IF(ISBLANK(A54),100,IF((OR(EXACT(A54,FRI_Sprint!$C$2:$C$149))),VLOOKUP(A54,FRI_Sprint!$C$2:$I$149,4,FALSE))))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IF(ISBLANK(FRI_Stoß!$A$2),0,IF(ISBLANK(A54),0,IF((OR(EXACT(A54,FRI_Stoß!$C$2:$C$147))),VLOOKUP(A54,FRI_Stoß!$C$2:$I$147,4,FALSE))))</f>
        <v>0</v>
      </c>
      <c r="AD54" s="29">
        <f t="shared" si="43"/>
        <v>51</v>
      </c>
      <c r="AE54" s="40">
        <f>VLOOKUP(AD54,[1]Punktezuordnung!$A$2:$B$52,2,FALSE())</f>
        <v>0</v>
      </c>
      <c r="AF54" s="59">
        <f t="array" ref="AF54">IF(ISBLANK(LAT_Zielweit!$A$2),0,IF(ISBLANK(A54),0,IF((OR(EXACT(A54,LAT_Zielweit!$C$2:$C$155))),VLOOKUP(A54,LAT_Zielweit!$C$2:$I$155,4,FALSE))))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IF(ISBLANK(LAT_Dreh!$A$2),0,IF(ISBLANK(A54),0,IF((OR(EXACT(A54,LAT_Dreh!$C$2:$C$156))),VLOOKUP(A54,LAT_Dreh!$C$2:$I$156,4,FALSE))))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2">
        <f t="array" ref="AO54">IF(ISBLANK(NIA_Weit!$A$2),0,IF(ISBLANK(A54),0,IF((OR(EXACT(A54,NIA_Weit!$C$2:$C$153))),VLOOKUP(A54,NIA_Weit!$C$2:$I$153,4,FALSE))))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IF(ISBLANK(STO_Weit!$A$2),0,IF(ISBLANK(A54),0,IF((OR(EXACT(A54,STO_Weit!$C$2:$C$133))),VLOOKUP(A54,STO_Weit!$C$2:$I$133,4,FALSE))))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IF(ISBLANK(STO_Schlagwurf!$A$2),0,IF(ISBLANK(A54),0,IF((OR(EXACT(A54,STO_Schlagwurf!$C$2:$C$133))),VLOOKUP(A54,STO_Schlagwurf!$C$2:$I$133,4,FALSE))))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IF(ISBLANK(ANG_Hindernissprint!$A$2),100,IF(ISBLANK(A54),100,IF((OR(EXACT(A54,ANG_Hindernissprint!$C$2:$C$143))),VLOOKUP(A54,ANG_Hindernissprint!$C$2:$I$143,4,FALSE))))</f>
        <v>100</v>
      </c>
      <c r="AY54" s="33">
        <f t="shared" si="50"/>
        <v>51</v>
      </c>
      <c r="AZ54" s="30">
        <f>VLOOKUP(AY54,[1]Punktezuordnung!$A$2:$B$52,2,FALSE())</f>
        <v>0</v>
      </c>
      <c r="BA54" s="54">
        <f t="array" ref="BA54">IF(ISBLANK(ANG_Hoch!$A$2),0,IF(ISBLANK(A54),0,IF((OR(EXACT(A54,ANG_Hoch!$C$2:$C$143))),VLOOKUP(A54,ANG_Hoch!$C$2:$I$143,4,FALSE))))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3"/>
      <c r="B55" s="53"/>
      <c r="C55" s="53"/>
      <c r="D55" s="53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1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IF(ISBLANK(ALS_Sprint!$A$2),100,IF(ISBLANK(A55),100,IF((OR(EXACT(A55,ALS_Sprint!$C$2:$C$148))),VLOOKUP(A55,ALS_Sprint!$C$2:$I$148,4,FALSE))))</f>
        <v>100</v>
      </c>
      <c r="U55" s="29">
        <f t="shared" si="40"/>
        <v>51</v>
      </c>
      <c r="V55" s="40">
        <f>VLOOKUP(U55,[1]Punktezuordnung!$A$2:$B$52,2,FALSE())</f>
        <v>0</v>
      </c>
      <c r="W55" s="55">
        <f t="array" ref="W55">IF(ISBLANK(ALS_Wurf!$A$2),0,IF(ISBLANK(A55),0,IF((OR(EXACT(A55,ALS_Wurf!$C$2:$C$148))),VLOOKUP(A55,ALS_Wurf!$C$2:$I$148,4,FALSE))))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IF(ISBLANK(FRI_Sprint!$A$2),100,IF(ISBLANK(A55),100,IF((OR(EXACT(A55,FRI_Sprint!$C$2:$C$149))),VLOOKUP(A55,FRI_Sprint!$C$2:$I$149,4,FALSE))))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IF(ISBLANK(FRI_Stoß!$A$2),0,IF(ISBLANK(A55),0,IF((OR(EXACT(A55,FRI_Stoß!$C$2:$C$147))),VLOOKUP(A55,FRI_Stoß!$C$2:$I$147,4,FALSE))))</f>
        <v>0</v>
      </c>
      <c r="AD55" s="29">
        <f t="shared" si="43"/>
        <v>51</v>
      </c>
      <c r="AE55" s="40">
        <f>VLOOKUP(AD55,[1]Punktezuordnung!$A$2:$B$52,2,FALSE())</f>
        <v>0</v>
      </c>
      <c r="AF55" s="59">
        <f t="array" ref="AF55">IF(ISBLANK(LAT_Zielweit!$A$2),0,IF(ISBLANK(A55),0,IF((OR(EXACT(A55,LAT_Zielweit!$C$2:$C$155))),VLOOKUP(A55,LAT_Zielweit!$C$2:$I$155,4,FALSE))))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IF(ISBLANK(LAT_Dreh!$A$2),0,IF(ISBLANK(A55),0,IF((OR(EXACT(A55,LAT_Dreh!$C$2:$C$156))),VLOOKUP(A55,LAT_Dreh!$C$2:$I$156,4,FALSE))))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2">
        <f t="array" ref="AO55">IF(ISBLANK(NIA_Weit!$A$2),0,IF(ISBLANK(A55),0,IF((OR(EXACT(A55,NIA_Weit!$C$2:$C$153))),VLOOKUP(A55,NIA_Weit!$C$2:$I$153,4,FALSE))))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IF(ISBLANK(STO_Weit!$A$2),0,IF(ISBLANK(A55),0,IF((OR(EXACT(A55,STO_Weit!$C$2:$C$133))),VLOOKUP(A55,STO_Weit!$C$2:$I$133,4,FALSE))))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IF(ISBLANK(STO_Schlagwurf!$A$2),0,IF(ISBLANK(A55),0,IF((OR(EXACT(A55,STO_Schlagwurf!$C$2:$C$133))),VLOOKUP(A55,STO_Schlagwurf!$C$2:$I$133,4,FALSE))))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IF(ISBLANK(ANG_Hindernissprint!$A$2),100,IF(ISBLANK(A55),100,IF((OR(EXACT(A55,ANG_Hindernissprint!$C$2:$C$143))),VLOOKUP(A55,ANG_Hindernissprint!$C$2:$I$143,4,FALSE))))</f>
        <v>100</v>
      </c>
      <c r="AY55" s="33">
        <f t="shared" si="50"/>
        <v>51</v>
      </c>
      <c r="AZ55" s="30">
        <f>VLOOKUP(AY55,[1]Punktezuordnung!$A$2:$B$52,2,FALSE())</f>
        <v>0</v>
      </c>
      <c r="BA55" s="54">
        <f t="array" ref="BA55">IF(ISBLANK(ANG_Hoch!$A$2),0,IF(ISBLANK(A55),0,IF((OR(EXACT(A55,ANG_Hoch!$C$2:$C$143))),VLOOKUP(A55,ANG_Hoch!$C$2:$I$143,4,FALSE))))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3"/>
      <c r="B56" s="53"/>
      <c r="C56" s="53"/>
      <c r="D56" s="53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1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IF(ISBLANK(ALS_Sprint!$A$2),100,IF(ISBLANK(A56),100,IF((OR(EXACT(A56,ALS_Sprint!$C$2:$C$148))),VLOOKUP(A56,ALS_Sprint!$C$2:$I$148,4,FALSE))))</f>
        <v>100</v>
      </c>
      <c r="U56" s="29">
        <f t="shared" si="40"/>
        <v>51</v>
      </c>
      <c r="V56" s="40">
        <f>VLOOKUP(U56,[1]Punktezuordnung!$A$2:$B$52,2,FALSE())</f>
        <v>0</v>
      </c>
      <c r="W56" s="55">
        <f t="array" ref="W56">IF(ISBLANK(ALS_Wurf!$A$2),0,IF(ISBLANK(A56),0,IF((OR(EXACT(A56,ALS_Wurf!$C$2:$C$148))),VLOOKUP(A56,ALS_Wurf!$C$2:$I$148,4,FALSE))))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IF(ISBLANK(FRI_Sprint!$A$2),100,IF(ISBLANK(A56),100,IF((OR(EXACT(A56,FRI_Sprint!$C$2:$C$149))),VLOOKUP(A56,FRI_Sprint!$C$2:$I$149,4,FALSE))))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IF(ISBLANK(FRI_Stoß!$A$2),0,IF(ISBLANK(A56),0,IF((OR(EXACT(A56,FRI_Stoß!$C$2:$C$147))),VLOOKUP(A56,FRI_Stoß!$C$2:$I$147,4,FALSE))))</f>
        <v>0</v>
      </c>
      <c r="AD56" s="29">
        <f t="shared" si="43"/>
        <v>51</v>
      </c>
      <c r="AE56" s="40">
        <f>VLOOKUP(AD56,[1]Punktezuordnung!$A$2:$B$52,2,FALSE())</f>
        <v>0</v>
      </c>
      <c r="AF56" s="59">
        <f t="array" ref="AF56">IF(ISBLANK(LAT_Zielweit!$A$2),0,IF(ISBLANK(A56),0,IF((OR(EXACT(A56,LAT_Zielweit!$C$2:$C$155))),VLOOKUP(A56,LAT_Zielweit!$C$2:$I$155,4,FALSE))))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IF(ISBLANK(LAT_Dreh!$A$2),0,IF(ISBLANK(A56),0,IF((OR(EXACT(A56,LAT_Dreh!$C$2:$C$156))),VLOOKUP(A56,LAT_Dreh!$C$2:$I$156,4,FALSE))))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2">
        <f t="array" ref="AO56">IF(ISBLANK(NIA_Weit!$A$2),0,IF(ISBLANK(A56),0,IF((OR(EXACT(A56,NIA_Weit!$C$2:$C$153))),VLOOKUP(A56,NIA_Weit!$C$2:$I$153,4,FALSE))))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IF(ISBLANK(STO_Weit!$A$2),0,IF(ISBLANK(A56),0,IF((OR(EXACT(A56,STO_Weit!$C$2:$C$133))),VLOOKUP(A56,STO_Weit!$C$2:$I$133,4,FALSE))))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IF(ISBLANK(STO_Schlagwurf!$A$2),0,IF(ISBLANK(A56),0,IF((OR(EXACT(A56,STO_Schlagwurf!$C$2:$C$133))),VLOOKUP(A56,STO_Schlagwurf!$C$2:$I$133,4,FALSE))))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IF(ISBLANK(ANG_Hindernissprint!$A$2),100,IF(ISBLANK(A56),100,IF((OR(EXACT(A56,ANG_Hindernissprint!$C$2:$C$143))),VLOOKUP(A56,ANG_Hindernissprint!$C$2:$I$143,4,FALSE))))</f>
        <v>100</v>
      </c>
      <c r="AY56" s="33">
        <f t="shared" si="50"/>
        <v>51</v>
      </c>
      <c r="AZ56" s="30">
        <f>VLOOKUP(AY56,[1]Punktezuordnung!$A$2:$B$52,2,FALSE())</f>
        <v>0</v>
      </c>
      <c r="BA56" s="54">
        <f t="array" ref="BA56">IF(ISBLANK(ANG_Hoch!$A$2),0,IF(ISBLANK(A56),0,IF((OR(EXACT(A56,ANG_Hoch!$C$2:$C$143))),VLOOKUP(A56,ANG_Hoch!$C$2:$I$143,4,FALSE))))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3"/>
      <c r="B57" s="53"/>
      <c r="C57" s="53"/>
      <c r="D57" s="53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1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IF(ISBLANK(ALS_Sprint!$A$2),100,IF(ISBLANK(A57),100,IF((OR(EXACT(A57,ALS_Sprint!$C$2:$C$148))),VLOOKUP(A57,ALS_Sprint!$C$2:$I$148,4,FALSE))))</f>
        <v>100</v>
      </c>
      <c r="U57" s="29">
        <f t="shared" si="40"/>
        <v>51</v>
      </c>
      <c r="V57" s="40">
        <f>VLOOKUP(U57,[1]Punktezuordnung!$A$2:$B$52,2,FALSE())</f>
        <v>0</v>
      </c>
      <c r="W57" s="55">
        <f t="array" ref="W57">IF(ISBLANK(ALS_Wurf!$A$2),0,IF(ISBLANK(A57),0,IF((OR(EXACT(A57,ALS_Wurf!$C$2:$C$148))),VLOOKUP(A57,ALS_Wurf!$C$2:$I$148,4,FALSE))))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IF(ISBLANK(FRI_Sprint!$A$2),100,IF(ISBLANK(A57),100,IF((OR(EXACT(A57,FRI_Sprint!$C$2:$C$149))),VLOOKUP(A57,FRI_Sprint!$C$2:$I$149,4,FALSE))))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IF(ISBLANK(FRI_Stoß!$A$2),0,IF(ISBLANK(A57),0,IF((OR(EXACT(A57,FRI_Stoß!$C$2:$C$147))),VLOOKUP(A57,FRI_Stoß!$C$2:$I$147,4,FALSE))))</f>
        <v>0</v>
      </c>
      <c r="AD57" s="29">
        <f t="shared" si="43"/>
        <v>51</v>
      </c>
      <c r="AE57" s="40">
        <f>VLOOKUP(AD57,[1]Punktezuordnung!$A$2:$B$52,2,FALSE())</f>
        <v>0</v>
      </c>
      <c r="AF57" s="59">
        <f t="array" ref="AF57">IF(ISBLANK(LAT_Zielweit!$A$2),0,IF(ISBLANK(A57),0,IF((OR(EXACT(A57,LAT_Zielweit!$C$2:$C$155))),VLOOKUP(A57,LAT_Zielweit!$C$2:$I$155,4,FALSE))))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IF(ISBLANK(LAT_Dreh!$A$2),0,IF(ISBLANK(A57),0,IF((OR(EXACT(A57,LAT_Dreh!$C$2:$C$156))),VLOOKUP(A57,LAT_Dreh!$C$2:$I$156,4,FALSE))))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2">
        <f t="array" ref="AO57">IF(ISBLANK(NIA_Weit!$A$2),0,IF(ISBLANK(A57),0,IF((OR(EXACT(A57,NIA_Weit!$C$2:$C$153))),VLOOKUP(A57,NIA_Weit!$C$2:$I$153,4,FALSE))))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IF(ISBLANK(STO_Weit!$A$2),0,IF(ISBLANK(A57),0,IF((OR(EXACT(A57,STO_Weit!$C$2:$C$133))),VLOOKUP(A57,STO_Weit!$C$2:$I$133,4,FALSE))))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IF(ISBLANK(STO_Schlagwurf!$A$2),0,IF(ISBLANK(A57),0,IF((OR(EXACT(A57,STO_Schlagwurf!$C$2:$C$133))),VLOOKUP(A57,STO_Schlagwurf!$C$2:$I$133,4,FALSE))))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IF(ISBLANK(ANG_Hindernissprint!$A$2),100,IF(ISBLANK(A57),100,IF((OR(EXACT(A57,ANG_Hindernissprint!$C$2:$C$143))),VLOOKUP(A57,ANG_Hindernissprint!$C$2:$I$143,4,FALSE))))</f>
        <v>100</v>
      </c>
      <c r="AY57" s="33">
        <f t="shared" si="50"/>
        <v>51</v>
      </c>
      <c r="AZ57" s="30">
        <f>VLOOKUP(AY57,[1]Punktezuordnung!$A$2:$B$52,2,FALSE())</f>
        <v>0</v>
      </c>
      <c r="BA57" s="54">
        <f t="array" ref="BA57">IF(ISBLANK(ANG_Hoch!$A$2),0,IF(ISBLANK(A57),0,IF((OR(EXACT(A57,ANG_Hoch!$C$2:$C$143))),VLOOKUP(A57,ANG_Hoch!$C$2:$I$143,4,FALSE))))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3"/>
      <c r="B58" s="53"/>
      <c r="C58" s="53"/>
      <c r="D58" s="53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1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IF(ISBLANK(ALS_Sprint!$A$2),100,IF(ISBLANK(A58),100,IF((OR(EXACT(A58,ALS_Sprint!$C$2:$C$148))),VLOOKUP(A58,ALS_Sprint!$C$2:$I$148,4,FALSE))))</f>
        <v>100</v>
      </c>
      <c r="U58" s="29">
        <f t="shared" si="40"/>
        <v>51</v>
      </c>
      <c r="V58" s="40">
        <f>VLOOKUP(U58,[1]Punktezuordnung!$A$2:$B$52,2,FALSE())</f>
        <v>0</v>
      </c>
      <c r="W58" s="55">
        <f t="array" ref="W58">IF(ISBLANK(ALS_Wurf!$A$2),0,IF(ISBLANK(A58),0,IF((OR(EXACT(A58,ALS_Wurf!$C$2:$C$148))),VLOOKUP(A58,ALS_Wurf!$C$2:$I$148,4,FALSE))))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IF(ISBLANK(FRI_Sprint!$A$2),100,IF(ISBLANK(A58),100,IF((OR(EXACT(A58,FRI_Sprint!$C$2:$C$149))),VLOOKUP(A58,FRI_Sprint!$C$2:$I$149,4,FALSE))))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IF(ISBLANK(FRI_Stoß!$A$2),0,IF(ISBLANK(A58),0,IF((OR(EXACT(A58,FRI_Stoß!$C$2:$C$147))),VLOOKUP(A58,FRI_Stoß!$C$2:$I$147,4,FALSE))))</f>
        <v>0</v>
      </c>
      <c r="AD58" s="29">
        <f t="shared" si="43"/>
        <v>51</v>
      </c>
      <c r="AE58" s="40">
        <f>VLOOKUP(AD58,[1]Punktezuordnung!$A$2:$B$52,2,FALSE())</f>
        <v>0</v>
      </c>
      <c r="AF58" s="59">
        <f t="array" ref="AF58">IF(ISBLANK(LAT_Zielweit!$A$2),0,IF(ISBLANK(A58),0,IF((OR(EXACT(A58,LAT_Zielweit!$C$2:$C$155))),VLOOKUP(A58,LAT_Zielweit!$C$2:$I$155,4,FALSE))))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IF(ISBLANK(LAT_Dreh!$A$2),0,IF(ISBLANK(A58),0,IF((OR(EXACT(A58,LAT_Dreh!$C$2:$C$156))),VLOOKUP(A58,LAT_Dreh!$C$2:$I$156,4,FALSE))))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2">
        <f t="array" ref="AO58">IF(ISBLANK(NIA_Weit!$A$2),0,IF(ISBLANK(A58),0,IF((OR(EXACT(A58,NIA_Weit!$C$2:$C$153))),VLOOKUP(A58,NIA_Weit!$C$2:$I$153,4,FALSE))))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IF(ISBLANK(STO_Weit!$A$2),0,IF(ISBLANK(A58),0,IF((OR(EXACT(A58,STO_Weit!$C$2:$C$133))),VLOOKUP(A58,STO_Weit!$C$2:$I$133,4,FALSE))))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IF(ISBLANK(STO_Schlagwurf!$A$2),0,IF(ISBLANK(A58),0,IF((OR(EXACT(A58,STO_Schlagwurf!$C$2:$C$133))),VLOOKUP(A58,STO_Schlagwurf!$C$2:$I$133,4,FALSE))))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IF(ISBLANK(ANG_Hindernissprint!$A$2),100,IF(ISBLANK(A58),100,IF((OR(EXACT(A58,ANG_Hindernissprint!$C$2:$C$143))),VLOOKUP(A58,ANG_Hindernissprint!$C$2:$I$143,4,FALSE))))</f>
        <v>100</v>
      </c>
      <c r="AY58" s="33">
        <f t="shared" si="50"/>
        <v>51</v>
      </c>
      <c r="AZ58" s="30">
        <f>VLOOKUP(AY58,[1]Punktezuordnung!$A$2:$B$52,2,FALSE())</f>
        <v>0</v>
      </c>
      <c r="BA58" s="54">
        <f t="array" ref="BA58">IF(ISBLANK(ANG_Hoch!$A$2),0,IF(ISBLANK(A58),0,IF((OR(EXACT(A58,ANG_Hoch!$C$2:$C$143))),VLOOKUP(A58,ANG_Hoch!$C$2:$I$143,4,FALSE))))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3"/>
      <c r="B59" s="53"/>
      <c r="C59" s="53"/>
      <c r="D59" s="53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1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IF(ISBLANK(ALS_Sprint!$A$2),100,IF(ISBLANK(A59),100,IF((OR(EXACT(A59,ALS_Sprint!$C$2:$C$148))),VLOOKUP(A59,ALS_Sprint!$C$2:$I$148,4,FALSE))))</f>
        <v>100</v>
      </c>
      <c r="U59" s="29">
        <f t="shared" si="40"/>
        <v>51</v>
      </c>
      <c r="V59" s="40">
        <f>VLOOKUP(U59,[1]Punktezuordnung!$A$2:$B$52,2,FALSE())</f>
        <v>0</v>
      </c>
      <c r="W59" s="55">
        <f t="array" ref="W59">IF(ISBLANK(ALS_Wurf!$A$2),0,IF(ISBLANK(A59),0,IF((OR(EXACT(A59,ALS_Wurf!$C$2:$C$148))),VLOOKUP(A59,ALS_Wurf!$C$2:$I$148,4,FALSE))))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IF(ISBLANK(FRI_Sprint!$A$2),100,IF(ISBLANK(A59),100,IF((OR(EXACT(A59,FRI_Sprint!$C$2:$C$149))),VLOOKUP(A59,FRI_Sprint!$C$2:$I$149,4,FALSE))))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IF(ISBLANK(FRI_Stoß!$A$2),0,IF(ISBLANK(A59),0,IF((OR(EXACT(A59,FRI_Stoß!$C$2:$C$147))),VLOOKUP(A59,FRI_Stoß!$C$2:$I$147,4,FALSE))))</f>
        <v>0</v>
      </c>
      <c r="AD59" s="29">
        <f t="shared" si="43"/>
        <v>51</v>
      </c>
      <c r="AE59" s="40">
        <f>VLOOKUP(AD59,[1]Punktezuordnung!$A$2:$B$52,2,FALSE())</f>
        <v>0</v>
      </c>
      <c r="AF59" s="59">
        <f t="array" ref="AF59">IF(ISBLANK(LAT_Zielweit!$A$2),0,IF(ISBLANK(A59),0,IF((OR(EXACT(A59,LAT_Zielweit!$C$2:$C$155))),VLOOKUP(A59,LAT_Zielweit!$C$2:$I$155,4,FALSE))))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IF(ISBLANK(LAT_Dreh!$A$2),0,IF(ISBLANK(A59),0,IF((OR(EXACT(A59,LAT_Dreh!$C$2:$C$156))),VLOOKUP(A59,LAT_Dreh!$C$2:$I$156,4,FALSE))))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2">
        <f t="array" ref="AO59">IF(ISBLANK(NIA_Weit!$A$2),0,IF(ISBLANK(A59),0,IF((OR(EXACT(A59,NIA_Weit!$C$2:$C$153))),VLOOKUP(A59,NIA_Weit!$C$2:$I$153,4,FALSE))))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IF(ISBLANK(STO_Weit!$A$2),0,IF(ISBLANK(A59),0,IF((OR(EXACT(A59,STO_Weit!$C$2:$C$133))),VLOOKUP(A59,STO_Weit!$C$2:$I$133,4,FALSE))))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IF(ISBLANK(STO_Schlagwurf!$A$2),0,IF(ISBLANK(A59),0,IF((OR(EXACT(A59,STO_Schlagwurf!$C$2:$C$133))),VLOOKUP(A59,STO_Schlagwurf!$C$2:$I$133,4,FALSE))))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IF(ISBLANK(ANG_Hindernissprint!$A$2),100,IF(ISBLANK(A59),100,IF((OR(EXACT(A59,ANG_Hindernissprint!$C$2:$C$143))),VLOOKUP(A59,ANG_Hindernissprint!$C$2:$I$143,4,FALSE))))</f>
        <v>100</v>
      </c>
      <c r="AY59" s="33">
        <f t="shared" si="50"/>
        <v>51</v>
      </c>
      <c r="AZ59" s="30">
        <f>VLOOKUP(AY59,[1]Punktezuordnung!$A$2:$B$52,2,FALSE())</f>
        <v>0</v>
      </c>
      <c r="BA59" s="54">
        <f t="array" ref="BA59">IF(ISBLANK(ANG_Hoch!$A$2),0,IF(ISBLANK(A59),0,IF((OR(EXACT(A59,ANG_Hoch!$C$2:$C$143))),VLOOKUP(A59,ANG_Hoch!$C$2:$I$143,4,FALSE))))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3"/>
      <c r="B60" s="53"/>
      <c r="C60" s="53"/>
      <c r="D60" s="53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1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IF(ISBLANK(ALS_Sprint!$A$2),100,IF(ISBLANK(A60),100,IF((OR(EXACT(A60,ALS_Sprint!$C$2:$C$148))),VLOOKUP(A60,ALS_Sprint!$C$2:$I$148,4,FALSE))))</f>
        <v>100</v>
      </c>
      <c r="U60" s="29">
        <f t="shared" si="40"/>
        <v>51</v>
      </c>
      <c r="V60" s="40">
        <f>VLOOKUP(U60,[1]Punktezuordnung!$A$2:$B$52,2,FALSE())</f>
        <v>0</v>
      </c>
      <c r="W60" s="55">
        <f t="array" ref="W60">IF(ISBLANK(ALS_Wurf!$A$2),0,IF(ISBLANK(A60),0,IF((OR(EXACT(A60,ALS_Wurf!$C$2:$C$148))),VLOOKUP(A60,ALS_Wurf!$C$2:$I$148,4,FALSE))))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IF(ISBLANK(FRI_Sprint!$A$2),100,IF(ISBLANK(A60),100,IF((OR(EXACT(A60,FRI_Sprint!$C$2:$C$149))),VLOOKUP(A60,FRI_Sprint!$C$2:$I$149,4,FALSE))))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IF(ISBLANK(FRI_Stoß!$A$2),0,IF(ISBLANK(A60),0,IF((OR(EXACT(A60,FRI_Stoß!$C$2:$C$147))),VLOOKUP(A60,FRI_Stoß!$C$2:$I$147,4,FALSE))))</f>
        <v>0</v>
      </c>
      <c r="AD60" s="29">
        <f t="shared" si="43"/>
        <v>51</v>
      </c>
      <c r="AE60" s="40">
        <f>VLOOKUP(AD60,[1]Punktezuordnung!$A$2:$B$52,2,FALSE())</f>
        <v>0</v>
      </c>
      <c r="AF60" s="59">
        <f t="array" ref="AF60">IF(ISBLANK(LAT_Zielweit!$A$2),0,IF(ISBLANK(A60),0,IF((OR(EXACT(A60,LAT_Zielweit!$C$2:$C$155))),VLOOKUP(A60,LAT_Zielweit!$C$2:$I$155,4,FALSE))))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IF(ISBLANK(LAT_Dreh!$A$2),0,IF(ISBLANK(A60),0,IF((OR(EXACT(A60,LAT_Dreh!$C$2:$C$156))),VLOOKUP(A60,LAT_Dreh!$C$2:$I$156,4,FALSE))))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2">
        <f t="array" ref="AO60">IF(ISBLANK(NIA_Weit!$A$2),0,IF(ISBLANK(A60),0,IF((OR(EXACT(A60,NIA_Weit!$C$2:$C$153))),VLOOKUP(A60,NIA_Weit!$C$2:$I$153,4,FALSE))))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IF(ISBLANK(STO_Weit!$A$2),0,IF(ISBLANK(A60),0,IF((OR(EXACT(A60,STO_Weit!$C$2:$C$133))),VLOOKUP(A60,STO_Weit!$C$2:$I$133,4,FALSE))))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IF(ISBLANK(STO_Schlagwurf!$A$2),0,IF(ISBLANK(A60),0,IF((OR(EXACT(A60,STO_Schlagwurf!$C$2:$C$133))),VLOOKUP(A60,STO_Schlagwurf!$C$2:$I$133,4,FALSE))))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IF(ISBLANK(ANG_Hindernissprint!$A$2),100,IF(ISBLANK(A60),100,IF((OR(EXACT(A60,ANG_Hindernissprint!$C$2:$C$143))),VLOOKUP(A60,ANG_Hindernissprint!$C$2:$I$143,4,FALSE))))</f>
        <v>100</v>
      </c>
      <c r="AY60" s="33">
        <f t="shared" si="50"/>
        <v>51</v>
      </c>
      <c r="AZ60" s="30">
        <f>VLOOKUP(AY60,[1]Punktezuordnung!$A$2:$B$52,2,FALSE())</f>
        <v>0</v>
      </c>
      <c r="BA60" s="54">
        <f t="array" ref="BA60">IF(ISBLANK(ANG_Hoch!$A$2),0,IF(ISBLANK(A60),0,IF((OR(EXACT(A60,ANG_Hoch!$C$2:$C$143))),VLOOKUP(A60,ANG_Hoch!$C$2:$I$143,4,FALSE))))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30">
    <sortCondition ref="E4:E3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60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0</v>
      </c>
      <c r="J1" s="2" t="s">
        <v>1</v>
      </c>
      <c r="L1" s="2" t="s">
        <v>2</v>
      </c>
      <c r="N1" s="2" t="s">
        <v>3</v>
      </c>
      <c r="O1" s="48"/>
      <c r="P1" s="2" t="s">
        <v>4</v>
      </c>
      <c r="R1" s="2" t="s">
        <v>5</v>
      </c>
      <c r="T1" s="2" t="s">
        <v>0</v>
      </c>
      <c r="Z1" s="2" t="s">
        <v>1</v>
      </c>
      <c r="AF1" s="2" t="s">
        <v>2</v>
      </c>
      <c r="AL1" s="2" t="s">
        <v>3</v>
      </c>
      <c r="AR1" s="2" t="s">
        <v>4</v>
      </c>
      <c r="AX1" s="3" t="s">
        <v>5</v>
      </c>
    </row>
    <row r="2" spans="1:55" x14ac:dyDescent="0.3">
      <c r="E2" s="4" t="s">
        <v>6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49" t="str">
        <f>AI2</f>
        <v>Stoß</v>
      </c>
      <c r="N2" s="8" t="str">
        <f>AL2</f>
        <v>Crosslauf</v>
      </c>
      <c r="O2" s="49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8</v>
      </c>
      <c r="W2" s="57" t="s">
        <v>13</v>
      </c>
      <c r="Y2" s="9"/>
      <c r="Z2" s="2" t="s">
        <v>8</v>
      </c>
      <c r="AC2" s="57" t="s">
        <v>7</v>
      </c>
      <c r="AF2" s="2" t="s">
        <v>10</v>
      </c>
      <c r="AI2" s="57" t="s">
        <v>9</v>
      </c>
      <c r="AL2" s="2" t="s">
        <v>14</v>
      </c>
      <c r="AO2" s="57" t="s">
        <v>11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15</v>
      </c>
      <c r="B3" s="10" t="s">
        <v>16</v>
      </c>
      <c r="C3" s="10" t="s">
        <v>17</v>
      </c>
      <c r="D3" s="10" t="s">
        <v>18</v>
      </c>
      <c r="E3" s="11" t="s">
        <v>19</v>
      </c>
      <c r="F3" s="12" t="s">
        <v>20</v>
      </c>
      <c r="G3" s="13" t="s">
        <v>21</v>
      </c>
      <c r="H3" s="14" t="s">
        <v>20</v>
      </c>
      <c r="I3" s="12" t="s">
        <v>20</v>
      </c>
      <c r="J3" s="14" t="s">
        <v>20</v>
      </c>
      <c r="K3" s="12" t="s">
        <v>20</v>
      </c>
      <c r="L3" s="15" t="s">
        <v>20</v>
      </c>
      <c r="M3" s="16" t="s">
        <v>20</v>
      </c>
      <c r="N3" s="15" t="s">
        <v>20</v>
      </c>
      <c r="O3" s="16" t="s">
        <v>20</v>
      </c>
      <c r="P3" s="14" t="s">
        <v>20</v>
      </c>
      <c r="Q3" s="12" t="s">
        <v>20</v>
      </c>
      <c r="R3" s="14" t="s">
        <v>20</v>
      </c>
      <c r="S3" s="12" t="s">
        <v>20</v>
      </c>
      <c r="T3" s="17" t="s">
        <v>22</v>
      </c>
      <c r="U3" s="18" t="s">
        <v>23</v>
      </c>
      <c r="V3" s="12" t="s">
        <v>20</v>
      </c>
      <c r="W3" s="19" t="s">
        <v>22</v>
      </c>
      <c r="X3" s="18" t="s">
        <v>23</v>
      </c>
      <c r="Y3" s="12" t="s">
        <v>20</v>
      </c>
      <c r="Z3" s="19" t="s">
        <v>22</v>
      </c>
      <c r="AA3" s="18" t="s">
        <v>23</v>
      </c>
      <c r="AB3" s="12" t="s">
        <v>20</v>
      </c>
      <c r="AC3" s="19" t="s">
        <v>22</v>
      </c>
      <c r="AD3" s="18" t="s">
        <v>23</v>
      </c>
      <c r="AE3" s="12" t="s">
        <v>20</v>
      </c>
      <c r="AF3" s="20" t="s">
        <v>22</v>
      </c>
      <c r="AG3" s="21" t="s">
        <v>23</v>
      </c>
      <c r="AH3" s="22" t="s">
        <v>20</v>
      </c>
      <c r="AI3" s="20" t="s">
        <v>22</v>
      </c>
      <c r="AJ3" s="21" t="s">
        <v>23</v>
      </c>
      <c r="AK3" s="22" t="s">
        <v>20</v>
      </c>
      <c r="AL3" s="19" t="s">
        <v>22</v>
      </c>
      <c r="AM3" s="18" t="s">
        <v>23</v>
      </c>
      <c r="AN3" s="12" t="s">
        <v>20</v>
      </c>
      <c r="AO3" s="20" t="s">
        <v>22</v>
      </c>
      <c r="AP3" s="50" t="s">
        <v>23</v>
      </c>
      <c r="AQ3" s="22" t="s">
        <v>20</v>
      </c>
      <c r="AR3" s="19" t="s">
        <v>22</v>
      </c>
      <c r="AS3" s="18" t="s">
        <v>23</v>
      </c>
      <c r="AT3" s="12" t="s">
        <v>20</v>
      </c>
      <c r="AU3" s="19" t="s">
        <v>22</v>
      </c>
      <c r="AV3" s="18" t="s">
        <v>23</v>
      </c>
      <c r="AW3" s="12" t="s">
        <v>20</v>
      </c>
      <c r="AX3" s="23" t="s">
        <v>22</v>
      </c>
      <c r="AY3" s="18" t="s">
        <v>23</v>
      </c>
      <c r="AZ3" s="12" t="s">
        <v>20</v>
      </c>
      <c r="BA3" s="19" t="s">
        <v>22</v>
      </c>
      <c r="BB3" s="18" t="s">
        <v>23</v>
      </c>
      <c r="BC3" s="11" t="s">
        <v>20</v>
      </c>
    </row>
    <row r="4" spans="1:55" x14ac:dyDescent="0.3">
      <c r="A4" s="24" t="s">
        <v>173</v>
      </c>
      <c r="B4" s="24" t="s">
        <v>32</v>
      </c>
      <c r="C4" s="24">
        <v>2018</v>
      </c>
      <c r="D4" s="24" t="s">
        <v>26</v>
      </c>
      <c r="E4" s="29">
        <f t="shared" ref="E4:E32" si="0">IF(F4=0,"",RANK(F4,$F$4:$F$60,0))</f>
        <v>1</v>
      </c>
      <c r="F4" s="40">
        <f>SUM(LARGE(H4:S4,{1;2;3;4;5;6;7;8;9}))</f>
        <v>420</v>
      </c>
      <c r="G4" s="41">
        <f t="shared" ref="G4:G32" si="1">COUNTIF(H4:S4,"&gt;0")</f>
        <v>10</v>
      </c>
      <c r="H4" s="42">
        <f t="shared" ref="H4:H32" si="2">V4</f>
        <v>44</v>
      </c>
      <c r="I4" s="40">
        <f t="shared" ref="I4:I32" si="3">Y4</f>
        <v>46</v>
      </c>
      <c r="J4" s="42">
        <f t="shared" ref="J4:J32" si="4">AB4</f>
        <v>44</v>
      </c>
      <c r="K4" s="40">
        <f t="shared" ref="K4:K32" si="5">AE4</f>
        <v>50</v>
      </c>
      <c r="L4" s="31">
        <f t="shared" ref="L4:L32" si="6">AH4</f>
        <v>50</v>
      </c>
      <c r="M4" s="32">
        <f t="shared" ref="M4:M32" si="7">AK4</f>
        <v>50</v>
      </c>
      <c r="N4" s="43">
        <f t="shared" ref="N4:N32" si="8">AN4</f>
        <v>0</v>
      </c>
      <c r="O4" s="51">
        <f t="shared" ref="O4:O32" si="9">AQ4</f>
        <v>0</v>
      </c>
      <c r="P4" s="42">
        <f t="shared" ref="P4:P32" si="10">AT4</f>
        <v>37</v>
      </c>
      <c r="Q4" s="40">
        <f t="shared" ref="Q4:Q32" si="11">AW4</f>
        <v>46</v>
      </c>
      <c r="R4" s="42">
        <f t="shared" ref="R4:R32" si="12">AZ4</f>
        <v>45</v>
      </c>
      <c r="S4" s="40">
        <f t="shared" ref="S4:S32" si="13">BC4</f>
        <v>45</v>
      </c>
      <c r="T4" s="25">
        <f t="array" ref="T4">IF(ISBLANK(ALS_Sprint!$A$2),100,IF(ISBLANK(A4),100,IF((OR(EXACT(A4,ALS_Sprint!$C$2:$C$148))),VLOOKUP(A4,ALS_Sprint!$C$2:$I$148,4,FALSE))))</f>
        <v>16.27</v>
      </c>
      <c r="U4" s="29">
        <f t="shared" ref="U4:U32" si="14">IF(T4=FALSE,51,IF(T4&gt;=100,51,RANK(T4,$T$4:$T$60,1)))</f>
        <v>7</v>
      </c>
      <c r="V4" s="40">
        <f>VLOOKUP(U4,[1]Punktezuordnung!$A$2:$B$52,2,FALSE())</f>
        <v>44</v>
      </c>
      <c r="W4" s="55">
        <f t="array" ref="W4">IF(ISBLANK(ALS_Wurf!$A$2),0,IF(ISBLANK(A4),0,IF((OR(EXACT(A4,ALS_Wurf!$C$2:$C$148))),VLOOKUP(A4,ALS_Wurf!$C$2:$I$148,4,FALSE))))</f>
        <v>25</v>
      </c>
      <c r="X4" s="29">
        <f t="shared" ref="X4:X32" si="15">IF(W4=FALSE,51,IF(W4&lt;=0,51,RANK(W4,$W$4:$W$60,0)))</f>
        <v>5</v>
      </c>
      <c r="Y4" s="40">
        <f>VLOOKUP(X4,[1]Punktezuordnung!$A$2:$B$52,2,FALSE())</f>
        <v>46</v>
      </c>
      <c r="Z4" s="28">
        <f t="array" ref="Z4">IF(ISBLANK(FRI_Sprint!$A$2),100,IF(ISBLANK(A4),100,IF((OR(EXACT(A4,FRI_Sprint!$C$2:$C$149))),VLOOKUP(A4,FRI_Sprint!$C$2:$I$149,4,FALSE))))</f>
        <v>14</v>
      </c>
      <c r="AA4" s="29">
        <f t="shared" ref="AA4:AA32" si="16">IF(Z4=FALSE,51,IF(Z4&gt;=100,51,RANK(Z4,$Z$4:$Z$60,1)))</f>
        <v>7</v>
      </c>
      <c r="AB4" s="40">
        <f>VLOOKUP(AA4,[1]Punktezuordnung!$A$2:$B$52,2,FALSE())</f>
        <v>44</v>
      </c>
      <c r="AC4" s="37">
        <f t="array" ref="AC4">IF(ISBLANK(FRI_Stoß!$A$2),0,IF(ISBLANK(A4),0,IF((OR(EXACT(A4,FRI_Stoß!$C$2:$C$147))),VLOOKUP(A4,FRI_Stoß!$C$2:$I$147,4,FALSE))))</f>
        <v>1.75</v>
      </c>
      <c r="AD4" s="29">
        <f t="shared" ref="AD4:AD32" si="17">IF(AC4=FALSE,51,IF(AC4&lt;=0,51,RANK(AC4,$AC$4:$AC$60,0)))</f>
        <v>1</v>
      </c>
      <c r="AE4" s="40">
        <f>VLOOKUP(AD4,[1]Punktezuordnung!$A$2:$B$52,2,FALSE())</f>
        <v>50</v>
      </c>
      <c r="AF4" s="59">
        <f t="array" ref="AF4">IF(ISBLANK(LAT_Zielweit!$A$2),0,IF(ISBLANK(A4),0,IF((OR(EXACT(A4,LAT_Zielweit!$C$2:$C$155))),VLOOKUP(A4,LAT_Zielweit!$C$2:$I$155,4,FALSE))))</f>
        <v>6</v>
      </c>
      <c r="AG4" s="29">
        <f t="shared" ref="AG4:AG32" si="18">IF(AF4=FALSE,51,IF(AF4&lt;=0,51,RANK(AF4,$AF$4:$AF$60,0)))</f>
        <v>1</v>
      </c>
      <c r="AH4" s="40">
        <f>VLOOKUP(AG4,[1]Punktezuordnung!$A$2:$B$52,2,FALSE())</f>
        <v>50</v>
      </c>
      <c r="AI4" s="59">
        <f t="array" ref="AI4">IF(ISBLANK(LAT_Dreh!$A$2),0,IF(ISBLANK(A4),0,IF((OR(EXACT(A4,LAT_Dreh!$C$2:$C$156))),VLOOKUP(A4,LAT_Dreh!$C$2:$I$156,4,FALSE))))</f>
        <v>23</v>
      </c>
      <c r="AJ4" s="29">
        <f t="shared" ref="AJ4:AJ32" si="19">IF(AI4=FALSE,51,IF(AI4&lt;=0,51,RANK(AI4,$AI$4:$AI$49,0)))</f>
        <v>1</v>
      </c>
      <c r="AK4" s="40">
        <f>VLOOKUP(AJ4,[1]Punktezuordnung!$A$2:$B$52,2,FALSE())</f>
        <v>50</v>
      </c>
      <c r="AL4" s="27" t="b">
        <f t="array" ref="AL4">IF(ISBLANK(NIA_Cross!$A$2),100,IF(ISBLANK(A4),100,IF((OR(EXACT(A4,NIA_Cross!$C$2:$C$154))),VLOOKUP(A4,NIA_Cross!$C$2:$I$154,4,FALSE))))</f>
        <v>0</v>
      </c>
      <c r="AM4" s="29">
        <f t="shared" ref="AM4:AM32" si="20">IF(AL4=FALSE,51,IF(AL4=1000,51,RANK(AL4,$AL$4:$AL$60,1)))</f>
        <v>51</v>
      </c>
      <c r="AN4" s="30">
        <f>VLOOKUP(AM4,[1]Punktezuordnung!$A$2:$B$52,2,FALSE())</f>
        <v>0</v>
      </c>
      <c r="AO4" s="52" t="b">
        <f t="array" ref="AO4">IF(ISBLANK(NIA_Weit!$A$2),0,IF(ISBLANK(A4),0,IF((OR(EXACT(A4,NIA_Weit!$C$2:$C$153))),VLOOKUP(A4,NIA_Weit!$C$2:$I$153,4,FALSE))))</f>
        <v>0</v>
      </c>
      <c r="AP4" s="29">
        <f t="shared" ref="AP4:AP32" si="21">IF(AO4=FALSE,51,IF(AO4&lt;=0,51,RANK(AO4,$AO$4:$AO$49,0)))</f>
        <v>51</v>
      </c>
      <c r="AQ4" s="40">
        <f>VLOOKUP(AP4,[1]Punktezuordnung!$A$2:$B$52,2,FALSE())</f>
        <v>0</v>
      </c>
      <c r="AR4" s="26">
        <f t="array" ref="AR4">IF(ISBLANK(STO_Weit!$A$2),0,IF(ISBLANK(A4),0,IF((OR(EXACT(A4,STO_Weit!$C$2:$C$133))),VLOOKUP(A4,STO_Weit!$C$2:$I$133,4,FALSE))))</f>
        <v>1.75</v>
      </c>
      <c r="AS4" s="29">
        <f t="shared" ref="AS4:AS32" si="22">IF(AR4=FALSE,51,IF(AR4&lt;=0,51,RANK(AR4,$AR$4:$AR$49,0)))</f>
        <v>14</v>
      </c>
      <c r="AT4" s="30">
        <f>VLOOKUP(AS4,[1]Punktezuordnung!$A$2:$B$52,2,FALSE())</f>
        <v>37</v>
      </c>
      <c r="AU4" s="28">
        <f t="array" ref="AU4">IF(ISBLANK(STO_Schlagwurf!$A$2),0,IF(ISBLANK(A4),0,IF((OR(EXACT(A4,STO_Schlagwurf!$C$2:$C$133))),VLOOKUP(A4,STO_Schlagwurf!$C$2:$I$133,4,FALSE))))</f>
        <v>33</v>
      </c>
      <c r="AV4" s="29">
        <f t="shared" ref="AV4:AV32" si="23">IF(AU4=FALSE,51,IF(AU4&lt;=0,51,RANK(AU4,$AU$4:$AU$49,0)))</f>
        <v>5</v>
      </c>
      <c r="AW4" s="30">
        <f>VLOOKUP(AV4,[1]Punktezuordnung!$A$2:$B$52,2,FALSE())</f>
        <v>46</v>
      </c>
      <c r="AX4" s="26">
        <f t="array" ref="AX4">IF(ISBLANK(ANG_Hindernissprint!$A$2),100,IF(ISBLANK(A4),100,IF((OR(EXACT(A4,ANG_Hindernissprint!$C$2:$C$143))),VLOOKUP(A4,ANG_Hindernissprint!$C$2:$I$143,4,FALSE))))</f>
        <v>14.11</v>
      </c>
      <c r="AY4" s="33">
        <f t="shared" ref="AY4:AY32" si="24">IF(AX4=FALSE,51,IF(AX4&gt;=100,51,RANK(AX4,$AX$4:$AX$60,1)))</f>
        <v>6</v>
      </c>
      <c r="AZ4" s="30">
        <f>VLOOKUP(AY4,[1]Punktezuordnung!$A$2:$B$52,2,FALSE())</f>
        <v>45</v>
      </c>
      <c r="BA4" s="54">
        <f t="array" ref="BA4">IF(ISBLANK(ANG_Hoch!$A$2),0,IF(ISBLANK(A4),0,IF((OR(EXACT(A4,ANG_Hoch!$C$2:$C$143))),VLOOKUP(A4,ANG_Hoch!$C$2:$I$143,4,FALSE))))</f>
        <v>0.65</v>
      </c>
      <c r="BB4" s="29">
        <f t="shared" ref="BB4:BB32" si="25">IF(BA4=FALSE,51,IF(BA4&lt;=0,51,RANK(BA4,$BA$4:$BA$49,0)))</f>
        <v>6</v>
      </c>
      <c r="BC4" s="39">
        <f>VLOOKUP(BB4,[1]Punktezuordnung!$A$2:$B$52,2,FALSE())</f>
        <v>45</v>
      </c>
    </row>
    <row r="5" spans="1:55" x14ac:dyDescent="0.3">
      <c r="A5" s="24" t="s">
        <v>168</v>
      </c>
      <c r="B5" s="24" t="s">
        <v>32</v>
      </c>
      <c r="C5" s="24">
        <v>2018</v>
      </c>
      <c r="D5" s="24" t="s">
        <v>184</v>
      </c>
      <c r="E5" s="29">
        <f t="shared" si="0"/>
        <v>2</v>
      </c>
      <c r="F5" s="40">
        <f>SUM(LARGE(H5:S5,{1;2;3;4;5;6;7;8;9}))</f>
        <v>418</v>
      </c>
      <c r="G5" s="34">
        <f t="shared" si="1"/>
        <v>10</v>
      </c>
      <c r="H5" s="35">
        <f t="shared" si="2"/>
        <v>49</v>
      </c>
      <c r="I5" s="30">
        <f t="shared" si="3"/>
        <v>44</v>
      </c>
      <c r="J5" s="35">
        <f t="shared" si="4"/>
        <v>45</v>
      </c>
      <c r="K5" s="30">
        <f t="shared" si="5"/>
        <v>50</v>
      </c>
      <c r="L5" s="31">
        <f t="shared" si="6"/>
        <v>50</v>
      </c>
      <c r="M5" s="32">
        <f t="shared" si="7"/>
        <v>38</v>
      </c>
      <c r="N5" s="36">
        <f t="shared" si="8"/>
        <v>43</v>
      </c>
      <c r="O5" s="51">
        <f t="shared" si="9"/>
        <v>50</v>
      </c>
      <c r="P5" s="35">
        <f t="shared" si="10"/>
        <v>49</v>
      </c>
      <c r="Q5" s="30">
        <f t="shared" si="11"/>
        <v>35</v>
      </c>
      <c r="R5" s="35">
        <f t="shared" si="12"/>
        <v>0</v>
      </c>
      <c r="S5" s="30">
        <f t="shared" si="13"/>
        <v>0</v>
      </c>
      <c r="T5" s="25">
        <f t="array" ref="T5">IF(ISBLANK(ALS_Sprint!$A$2),100,IF(ISBLANK(A5),100,IF((OR(EXACT(A5,ALS_Sprint!$C$2:$C$148))),VLOOKUP(A5,ALS_Sprint!$C$2:$I$148,4,FALSE))))</f>
        <v>15.26</v>
      </c>
      <c r="U5" s="29">
        <f t="shared" si="14"/>
        <v>2</v>
      </c>
      <c r="V5" s="40">
        <f>VLOOKUP(U5,[1]Punktezuordnung!$A$2:$B$52,2,FALSE())</f>
        <v>49</v>
      </c>
      <c r="W5" s="55">
        <f t="array" ref="W5">IF(ISBLANK(ALS_Wurf!$A$2),0,IF(ISBLANK(A5),0,IF((OR(EXACT(A5,ALS_Wurf!$C$2:$C$148))),VLOOKUP(A5,ALS_Wurf!$C$2:$I$148,4,FALSE))))</f>
        <v>23</v>
      </c>
      <c r="X5" s="29">
        <f t="shared" si="15"/>
        <v>7</v>
      </c>
      <c r="Y5" s="40">
        <f>VLOOKUP(X5,[1]Punktezuordnung!$A$2:$B$52,2,FALSE())</f>
        <v>44</v>
      </c>
      <c r="Z5" s="28">
        <f t="array" ref="Z5">IF(ISBLANK(FRI_Sprint!$A$2),100,IF(ISBLANK(A5),100,IF((OR(EXACT(A5,FRI_Sprint!$C$2:$C$149))),VLOOKUP(A5,FRI_Sprint!$C$2:$I$149,4,FALSE))))</f>
        <v>13.8</v>
      </c>
      <c r="AA5" s="29">
        <f t="shared" si="16"/>
        <v>6</v>
      </c>
      <c r="AB5" s="40">
        <f>VLOOKUP(AA5,[1]Punktezuordnung!$A$2:$B$52,2,FALSE())</f>
        <v>45</v>
      </c>
      <c r="AC5" s="37">
        <f t="array" ref="AC5">IF(ISBLANK(FRI_Stoß!$A$2),0,IF(ISBLANK(A5),0,IF((OR(EXACT(A5,FRI_Stoß!$C$2:$C$147))),VLOOKUP(A5,FRI_Stoß!$C$2:$I$147,4,FALSE))))</f>
        <v>1.75</v>
      </c>
      <c r="AD5" s="29">
        <f t="shared" si="17"/>
        <v>1</v>
      </c>
      <c r="AE5" s="40">
        <f>VLOOKUP(AD5,[1]Punktezuordnung!$A$2:$B$52,2,FALSE())</f>
        <v>50</v>
      </c>
      <c r="AF5" s="59">
        <f t="array" ref="AF5">IF(ISBLANK(LAT_Zielweit!$A$2),0,IF(ISBLANK(A5),0,IF((OR(EXACT(A5,LAT_Zielweit!$C$2:$C$155))),VLOOKUP(A5,LAT_Zielweit!$C$2:$I$155,4,FALSE))))</f>
        <v>6</v>
      </c>
      <c r="AG5" s="29">
        <f t="shared" si="18"/>
        <v>1</v>
      </c>
      <c r="AH5" s="40">
        <f>VLOOKUP(AG5,[1]Punktezuordnung!$A$2:$B$52,2,FALSE())</f>
        <v>50</v>
      </c>
      <c r="AI5" s="59">
        <f t="array" ref="AI5">IF(ISBLANK(LAT_Dreh!$A$2),0,IF(ISBLANK(A5),0,IF((OR(EXACT(A5,LAT_Dreh!$C$2:$C$156))),VLOOKUP(A5,LAT_Dreh!$C$2:$I$156,4,FALSE))))</f>
        <v>17</v>
      </c>
      <c r="AJ5" s="29">
        <f t="shared" si="19"/>
        <v>13</v>
      </c>
      <c r="AK5" s="40">
        <f>VLOOKUP(AJ5,[1]Punktezuordnung!$A$2:$B$52,2,FALSE())</f>
        <v>38</v>
      </c>
      <c r="AL5" s="27">
        <f t="array" ref="AL5">IF(ISBLANK(NIA_Cross!$A$2),100,IF(ISBLANK(A5),100,IF((OR(EXACT(A5,NIA_Cross!$C$2:$C$154))),VLOOKUP(A5,NIA_Cross!$C$2:$I$154,4,FALSE))))</f>
        <v>144.69999999999999</v>
      </c>
      <c r="AM5" s="29">
        <f t="shared" si="20"/>
        <v>8</v>
      </c>
      <c r="AN5" s="30">
        <f>VLOOKUP(AM5,[1]Punktezuordnung!$A$2:$B$52,2,FALSE())</f>
        <v>43</v>
      </c>
      <c r="AO5" s="52">
        <f t="array" ref="AO5">IF(ISBLANK(NIA_Weit!$A$2),0,IF(ISBLANK(A5),0,IF((OR(EXACT(A5,NIA_Weit!$C$2:$C$153))),VLOOKUP(A5,NIA_Weit!$C$2:$I$153,4,FALSE))))</f>
        <v>33</v>
      </c>
      <c r="AP5" s="29">
        <f t="shared" si="21"/>
        <v>1</v>
      </c>
      <c r="AQ5" s="40">
        <f>VLOOKUP(AP5,[1]Punktezuordnung!$A$2:$B$52,2,FALSE())</f>
        <v>50</v>
      </c>
      <c r="AR5" s="26">
        <f t="array" ref="AR5">IF(ISBLANK(STO_Weit!$A$2),0,IF(ISBLANK(A5),0,IF((OR(EXACT(A5,STO_Weit!$C$2:$C$133))),VLOOKUP(A5,STO_Weit!$C$2:$I$133,4,FALSE))))</f>
        <v>2.5</v>
      </c>
      <c r="AS5" s="29">
        <f t="shared" si="22"/>
        <v>2</v>
      </c>
      <c r="AT5" s="30">
        <f>VLOOKUP(AS5,[1]Punktezuordnung!$A$2:$B$52,2,FALSE())</f>
        <v>49</v>
      </c>
      <c r="AU5" s="28">
        <f t="array" ref="AU5">IF(ISBLANK(STO_Schlagwurf!$A$2),0,IF(ISBLANK(A5),0,IF((OR(EXACT(A5,STO_Schlagwurf!$C$2:$C$133))),VLOOKUP(A5,STO_Schlagwurf!$C$2:$I$133,4,FALSE))))</f>
        <v>23</v>
      </c>
      <c r="AV5" s="29">
        <f t="shared" si="23"/>
        <v>16</v>
      </c>
      <c r="AW5" s="30">
        <f>VLOOKUP(AV5,[1]Punktezuordnung!$A$2:$B$52,2,FALSE())</f>
        <v>35</v>
      </c>
      <c r="AX5" s="26" t="b">
        <f t="array" ref="AX5">IF(ISBLANK(ANG_Hindernissprint!$A$2),100,IF(ISBLANK(A5),100,IF((OR(EXACT(A5,ANG_Hindernissprint!$C$2:$C$143))),VLOOKUP(A5,ANG_Hindernissprint!$C$2:$I$143,4,FALSE))))</f>
        <v>0</v>
      </c>
      <c r="AY5" s="33">
        <f t="shared" si="24"/>
        <v>51</v>
      </c>
      <c r="AZ5" s="30">
        <f>VLOOKUP(AY5,[1]Punktezuordnung!$A$2:$B$52,2,FALSE())</f>
        <v>0</v>
      </c>
      <c r="BA5" s="54" t="b">
        <f t="array" ref="BA5">IF(ISBLANK(ANG_Hoch!$A$2),0,IF(ISBLANK(A5),0,IF((OR(EXACT(A5,ANG_Hoch!$C$2:$C$143))),VLOOKUP(A5,ANG_Hoch!$C$2:$I$143,4,FALSE))))</f>
        <v>0</v>
      </c>
      <c r="BB5" s="29">
        <f t="shared" si="25"/>
        <v>51</v>
      </c>
      <c r="BC5" s="39">
        <f>VLOOKUP(BB5,[1]Punktezuordnung!$A$2:$B$52,2,FALSE())</f>
        <v>0</v>
      </c>
    </row>
    <row r="6" spans="1:55" x14ac:dyDescent="0.3">
      <c r="A6" s="24" t="s">
        <v>171</v>
      </c>
      <c r="B6" s="24" t="s">
        <v>32</v>
      </c>
      <c r="C6" s="24">
        <v>2018</v>
      </c>
      <c r="D6" s="24" t="s">
        <v>25</v>
      </c>
      <c r="E6" s="29">
        <f t="shared" si="0"/>
        <v>3</v>
      </c>
      <c r="F6" s="40">
        <f>SUM(LARGE(H6:S6,{1;2;3;4;5;6;7;8;9}))</f>
        <v>417</v>
      </c>
      <c r="G6" s="34">
        <f t="shared" si="1"/>
        <v>12</v>
      </c>
      <c r="H6" s="35">
        <f t="shared" si="2"/>
        <v>46</v>
      </c>
      <c r="I6" s="30">
        <f t="shared" si="3"/>
        <v>40</v>
      </c>
      <c r="J6" s="35">
        <f t="shared" si="4"/>
        <v>49</v>
      </c>
      <c r="K6" s="30">
        <f t="shared" si="5"/>
        <v>50</v>
      </c>
      <c r="L6" s="31">
        <f t="shared" si="6"/>
        <v>46</v>
      </c>
      <c r="M6" s="32">
        <f t="shared" si="7"/>
        <v>34</v>
      </c>
      <c r="N6" s="36">
        <f t="shared" si="8"/>
        <v>48</v>
      </c>
      <c r="O6" s="51">
        <f t="shared" si="9"/>
        <v>36</v>
      </c>
      <c r="P6" s="35">
        <f t="shared" si="10"/>
        <v>42</v>
      </c>
      <c r="Q6" s="30">
        <f t="shared" si="11"/>
        <v>34</v>
      </c>
      <c r="R6" s="35">
        <f t="shared" si="12"/>
        <v>48</v>
      </c>
      <c r="S6" s="30">
        <f t="shared" si="13"/>
        <v>48</v>
      </c>
      <c r="T6" s="25">
        <f t="array" ref="T6">IF(ISBLANK(ALS_Sprint!$A$2),100,IF(ISBLANK(A6),100,IF((OR(EXACT(A6,ALS_Sprint!$C$2:$C$148))),VLOOKUP(A6,ALS_Sprint!$C$2:$I$148,4,FALSE))))</f>
        <v>15.41</v>
      </c>
      <c r="U6" s="29">
        <f t="shared" si="14"/>
        <v>5</v>
      </c>
      <c r="V6" s="40">
        <f>VLOOKUP(U6,[1]Punktezuordnung!$A$2:$B$52,2,FALSE())</f>
        <v>46</v>
      </c>
      <c r="W6" s="55">
        <f t="array" ref="W6">IF(ISBLANK(ALS_Wurf!$A$2),0,IF(ISBLANK(A6),0,IF((OR(EXACT(A6,ALS_Wurf!$C$2:$C$148))),VLOOKUP(A6,ALS_Wurf!$C$2:$I$148,4,FALSE))))</f>
        <v>21</v>
      </c>
      <c r="X6" s="29">
        <f t="shared" si="15"/>
        <v>11</v>
      </c>
      <c r="Y6" s="40">
        <f>VLOOKUP(X6,[1]Punktezuordnung!$A$2:$B$52,2,FALSE())</f>
        <v>40</v>
      </c>
      <c r="Z6" s="28">
        <f t="array" ref="Z6">IF(ISBLANK(FRI_Sprint!$A$2),100,IF(ISBLANK(A6),100,IF((OR(EXACT(A6,FRI_Sprint!$C$2:$C$149))),VLOOKUP(A6,FRI_Sprint!$C$2:$I$149,4,FALSE))))</f>
        <v>13.4</v>
      </c>
      <c r="AA6" s="29">
        <f t="shared" si="16"/>
        <v>2</v>
      </c>
      <c r="AB6" s="40">
        <f>VLOOKUP(AA6,[1]Punktezuordnung!$A$2:$B$52,2,FALSE())</f>
        <v>49</v>
      </c>
      <c r="AC6" s="37">
        <f t="array" ref="AC6">IF(ISBLANK(FRI_Stoß!$A$2),0,IF(ISBLANK(A6),0,IF((OR(EXACT(A6,FRI_Stoß!$C$2:$C$147))),VLOOKUP(A6,FRI_Stoß!$C$2:$I$147,4,FALSE))))</f>
        <v>1.75</v>
      </c>
      <c r="AD6" s="29">
        <f t="shared" si="17"/>
        <v>1</v>
      </c>
      <c r="AE6" s="40">
        <f>VLOOKUP(AD6,[1]Punktezuordnung!$A$2:$B$52,2,FALSE())</f>
        <v>50</v>
      </c>
      <c r="AF6" s="59">
        <f t="array" ref="AF6">IF(ISBLANK(LAT_Zielweit!$A$2),0,IF(ISBLANK(A6),0,IF((OR(EXACT(A6,LAT_Zielweit!$C$2:$C$155))),VLOOKUP(A6,LAT_Zielweit!$C$2:$I$155,4,FALSE))))</f>
        <v>5</v>
      </c>
      <c r="AG6" s="29">
        <f t="shared" si="18"/>
        <v>5</v>
      </c>
      <c r="AH6" s="40">
        <f>VLOOKUP(AG6,[1]Punktezuordnung!$A$2:$B$52,2,FALSE())</f>
        <v>46</v>
      </c>
      <c r="AI6" s="59">
        <f t="array" ref="AI6">IF(ISBLANK(LAT_Dreh!$A$2),0,IF(ISBLANK(A6),0,IF((OR(EXACT(A6,LAT_Dreh!$C$2:$C$156))),VLOOKUP(A6,LAT_Dreh!$C$2:$I$156,4,FALSE))))</f>
        <v>15</v>
      </c>
      <c r="AJ6" s="29">
        <f t="shared" si="19"/>
        <v>17</v>
      </c>
      <c r="AK6" s="40">
        <f>VLOOKUP(AJ6,[1]Punktezuordnung!$A$2:$B$52,2,FALSE())</f>
        <v>34</v>
      </c>
      <c r="AL6" s="27">
        <f t="array" ref="AL6">IF(ISBLANK(NIA_Cross!$A$2),100,IF(ISBLANK(A6),100,IF((OR(EXACT(A6,NIA_Cross!$C$2:$C$154))),VLOOKUP(A6,NIA_Cross!$C$2:$I$154,4,FALSE))))</f>
        <v>132.69999999999999</v>
      </c>
      <c r="AM6" s="29">
        <f t="shared" si="20"/>
        <v>3</v>
      </c>
      <c r="AN6" s="30">
        <f>VLOOKUP(AM6,[1]Punktezuordnung!$A$2:$B$52,2,FALSE())</f>
        <v>48</v>
      </c>
      <c r="AO6" s="52">
        <f t="array" ref="AO6">IF(ISBLANK(NIA_Weit!$A$2),0,IF(ISBLANK(A6),0,IF((OR(EXACT(A6,NIA_Weit!$C$2:$C$153))),VLOOKUP(A6,NIA_Weit!$C$2:$I$153,4,FALSE))))</f>
        <v>15</v>
      </c>
      <c r="AP6" s="29">
        <f t="shared" si="21"/>
        <v>15</v>
      </c>
      <c r="AQ6" s="40">
        <f>VLOOKUP(AP6,[1]Punktezuordnung!$A$2:$B$52,2,FALSE())</f>
        <v>36</v>
      </c>
      <c r="AR6" s="26">
        <f t="array" ref="AR6">IF(ISBLANK(STO_Weit!$A$2),0,IF(ISBLANK(A6),0,IF((OR(EXACT(A6,STO_Weit!$C$2:$C$133))),VLOOKUP(A6,STO_Weit!$C$2:$I$133,4,FALSE))))</f>
        <v>2</v>
      </c>
      <c r="AS6" s="29">
        <f t="shared" si="22"/>
        <v>9</v>
      </c>
      <c r="AT6" s="30">
        <f>VLOOKUP(AS6,[1]Punktezuordnung!$A$2:$B$52,2,FALSE())</f>
        <v>42</v>
      </c>
      <c r="AU6" s="28">
        <f t="array" ref="AU6">IF(ISBLANK(STO_Schlagwurf!$A$2),0,IF(ISBLANK(A6),0,IF((OR(EXACT(A6,STO_Schlagwurf!$C$2:$C$133))),VLOOKUP(A6,STO_Schlagwurf!$C$2:$I$133,4,FALSE))))</f>
        <v>21</v>
      </c>
      <c r="AV6" s="29">
        <f t="shared" si="23"/>
        <v>17</v>
      </c>
      <c r="AW6" s="30">
        <f>VLOOKUP(AV6,[1]Punktezuordnung!$A$2:$B$52,2,FALSE())</f>
        <v>34</v>
      </c>
      <c r="AX6" s="26">
        <f t="array" ref="AX6">IF(ISBLANK(ANG_Hindernissprint!$A$2),100,IF(ISBLANK(A6),100,IF((OR(EXACT(A6,ANG_Hindernissprint!$C$2:$C$143))),VLOOKUP(A6,ANG_Hindernissprint!$C$2:$I$143,4,FALSE))))</f>
        <v>13.92</v>
      </c>
      <c r="AY6" s="33">
        <f t="shared" si="24"/>
        <v>3</v>
      </c>
      <c r="AZ6" s="30">
        <f>VLOOKUP(AY6,[1]Punktezuordnung!$A$2:$B$52,2,FALSE())</f>
        <v>48</v>
      </c>
      <c r="BA6" s="54">
        <f t="array" ref="BA6">IF(ISBLANK(ANG_Hoch!$A$2),0,IF(ISBLANK(A6),0,IF((OR(EXACT(A6,ANG_Hoch!$C$2:$C$143))),VLOOKUP(A6,ANG_Hoch!$C$2:$I$143,4,FALSE))))</f>
        <v>0.7</v>
      </c>
      <c r="BB6" s="29">
        <f t="shared" si="25"/>
        <v>3</v>
      </c>
      <c r="BC6" s="39">
        <f>VLOOKUP(BB6,[1]Punktezuordnung!$A$2:$B$52,2,FALSE())</f>
        <v>48</v>
      </c>
    </row>
    <row r="7" spans="1:55" x14ac:dyDescent="0.3">
      <c r="A7" s="24" t="s">
        <v>177</v>
      </c>
      <c r="B7" s="24" t="s">
        <v>32</v>
      </c>
      <c r="C7" s="24">
        <v>2018</v>
      </c>
      <c r="D7" s="24" t="s">
        <v>26</v>
      </c>
      <c r="E7" s="29">
        <f t="shared" si="0"/>
        <v>4</v>
      </c>
      <c r="F7" s="40">
        <f>SUM(LARGE(H7:S7,{1;2;3;4;5;6;7;8;9}))</f>
        <v>405</v>
      </c>
      <c r="G7" s="34">
        <f t="shared" si="1"/>
        <v>12</v>
      </c>
      <c r="H7" s="35">
        <f t="shared" si="2"/>
        <v>40</v>
      </c>
      <c r="I7" s="30">
        <f t="shared" si="3"/>
        <v>45</v>
      </c>
      <c r="J7" s="35">
        <f t="shared" si="4"/>
        <v>41</v>
      </c>
      <c r="K7" s="30">
        <f t="shared" si="5"/>
        <v>50</v>
      </c>
      <c r="L7" s="31">
        <f t="shared" si="6"/>
        <v>50</v>
      </c>
      <c r="M7" s="32">
        <f t="shared" si="7"/>
        <v>45</v>
      </c>
      <c r="N7" s="36">
        <f t="shared" si="8"/>
        <v>46</v>
      </c>
      <c r="O7" s="51">
        <f t="shared" si="9"/>
        <v>45</v>
      </c>
      <c r="P7" s="35">
        <f t="shared" si="10"/>
        <v>42</v>
      </c>
      <c r="Q7" s="30">
        <f t="shared" si="11"/>
        <v>41</v>
      </c>
      <c r="R7" s="35">
        <f t="shared" si="12"/>
        <v>36</v>
      </c>
      <c r="S7" s="30">
        <f t="shared" si="13"/>
        <v>37</v>
      </c>
      <c r="T7" s="25">
        <f t="array" ref="T7">IF(ISBLANK(ALS_Sprint!$A$2),100,IF(ISBLANK(A7),100,IF((OR(EXACT(A7,ALS_Sprint!$C$2:$C$148))),VLOOKUP(A7,ALS_Sprint!$C$2:$I$148,4,FALSE))))</f>
        <v>17.22</v>
      </c>
      <c r="U7" s="29">
        <f t="shared" si="14"/>
        <v>11</v>
      </c>
      <c r="V7" s="40">
        <f>VLOOKUP(U7,[1]Punktezuordnung!$A$2:$B$52,2,FALSE())</f>
        <v>40</v>
      </c>
      <c r="W7" s="55">
        <f t="array" ref="W7">IF(ISBLANK(ALS_Wurf!$A$2),0,IF(ISBLANK(A7),0,IF((OR(EXACT(A7,ALS_Wurf!$C$2:$C$148))),VLOOKUP(A7,ALS_Wurf!$C$2:$I$148,4,FALSE))))</f>
        <v>24</v>
      </c>
      <c r="X7" s="29">
        <f t="shared" si="15"/>
        <v>6</v>
      </c>
      <c r="Y7" s="40">
        <f>VLOOKUP(X7,[1]Punktezuordnung!$A$2:$B$52,2,FALSE())</f>
        <v>45</v>
      </c>
      <c r="Z7" s="28">
        <f t="array" ref="Z7">IF(ISBLANK(FRI_Sprint!$A$2),100,IF(ISBLANK(A7),100,IF((OR(EXACT(A7,FRI_Sprint!$C$2:$C$149))),VLOOKUP(A7,FRI_Sprint!$C$2:$I$149,4,FALSE))))</f>
        <v>14.3</v>
      </c>
      <c r="AA7" s="29">
        <f t="shared" si="16"/>
        <v>10</v>
      </c>
      <c r="AB7" s="40">
        <f>VLOOKUP(AA7,[1]Punktezuordnung!$A$2:$B$52,2,FALSE())</f>
        <v>41</v>
      </c>
      <c r="AC7" s="37">
        <f t="array" ref="AC7">IF(ISBLANK(FRI_Stoß!$A$2),0,IF(ISBLANK(A7),0,IF((OR(EXACT(A7,FRI_Stoß!$C$2:$C$147))),VLOOKUP(A7,FRI_Stoß!$C$2:$I$147,4,FALSE))))</f>
        <v>1.75</v>
      </c>
      <c r="AD7" s="29">
        <f t="shared" si="17"/>
        <v>1</v>
      </c>
      <c r="AE7" s="40">
        <f>VLOOKUP(AD7,[1]Punktezuordnung!$A$2:$B$52,2,FALSE())</f>
        <v>50</v>
      </c>
      <c r="AF7" s="59">
        <f t="array" ref="AF7">IF(ISBLANK(LAT_Zielweit!$A$2),0,IF(ISBLANK(A7),0,IF((OR(EXACT(A7,LAT_Zielweit!$C$2:$C$155))),VLOOKUP(A7,LAT_Zielweit!$C$2:$I$155,4,FALSE))))</f>
        <v>6</v>
      </c>
      <c r="AG7" s="29">
        <f t="shared" si="18"/>
        <v>1</v>
      </c>
      <c r="AH7" s="40">
        <f>VLOOKUP(AG7,[1]Punktezuordnung!$A$2:$B$52,2,FALSE())</f>
        <v>50</v>
      </c>
      <c r="AI7" s="59">
        <f t="array" ref="AI7">IF(ISBLANK(LAT_Dreh!$A$2),0,IF(ISBLANK(A7),0,IF((OR(EXACT(A7,LAT_Dreh!$C$2:$C$156))),VLOOKUP(A7,LAT_Dreh!$C$2:$I$156,4,FALSE))))</f>
        <v>19</v>
      </c>
      <c r="AJ7" s="29">
        <f t="shared" si="19"/>
        <v>6</v>
      </c>
      <c r="AK7" s="40">
        <f>VLOOKUP(AJ7,[1]Punktezuordnung!$A$2:$B$52,2,FALSE())</f>
        <v>45</v>
      </c>
      <c r="AL7" s="27">
        <f t="array" ref="AL7">IF(ISBLANK(NIA_Cross!$A$2),100,IF(ISBLANK(A7),100,IF((OR(EXACT(A7,NIA_Cross!$C$2:$C$154))),VLOOKUP(A7,NIA_Cross!$C$2:$I$154,4,FALSE))))</f>
        <v>137.19999999999999</v>
      </c>
      <c r="AM7" s="29">
        <f t="shared" si="20"/>
        <v>5</v>
      </c>
      <c r="AN7" s="30">
        <f>VLOOKUP(AM7,[1]Punktezuordnung!$A$2:$B$52,2,FALSE())</f>
        <v>46</v>
      </c>
      <c r="AO7" s="52">
        <f t="array" ref="AO7">IF(ISBLANK(NIA_Weit!$A$2),0,IF(ISBLANK(A7),0,IF((OR(EXACT(A7,NIA_Weit!$C$2:$C$153))),VLOOKUP(A7,NIA_Weit!$C$2:$I$153,4,FALSE))))</f>
        <v>27</v>
      </c>
      <c r="AP7" s="29">
        <f t="shared" si="21"/>
        <v>6</v>
      </c>
      <c r="AQ7" s="40">
        <f>VLOOKUP(AP7,[1]Punktezuordnung!$A$2:$B$52,2,FALSE())</f>
        <v>45</v>
      </c>
      <c r="AR7" s="26">
        <f t="array" ref="AR7">IF(ISBLANK(STO_Weit!$A$2),0,IF(ISBLANK(A7),0,IF((OR(EXACT(A7,STO_Weit!$C$2:$C$133))),VLOOKUP(A7,STO_Weit!$C$2:$I$133,4,FALSE))))</f>
        <v>2</v>
      </c>
      <c r="AS7" s="29">
        <f t="shared" si="22"/>
        <v>9</v>
      </c>
      <c r="AT7" s="30">
        <f>VLOOKUP(AS7,[1]Punktezuordnung!$A$2:$B$52,2,FALSE())</f>
        <v>42</v>
      </c>
      <c r="AU7" s="28">
        <f t="array" ref="AU7">IF(ISBLANK(STO_Schlagwurf!$A$2),0,IF(ISBLANK(A7),0,IF((OR(EXACT(A7,STO_Schlagwurf!$C$2:$C$133))),VLOOKUP(A7,STO_Schlagwurf!$C$2:$I$133,4,FALSE))))</f>
        <v>28</v>
      </c>
      <c r="AV7" s="29">
        <f t="shared" si="23"/>
        <v>10</v>
      </c>
      <c r="AW7" s="30">
        <f>VLOOKUP(AV7,[1]Punktezuordnung!$A$2:$B$52,2,FALSE())</f>
        <v>41</v>
      </c>
      <c r="AX7" s="26">
        <f t="array" ref="AX7">IF(ISBLANK(ANG_Hindernissprint!$A$2),100,IF(ISBLANK(A7),100,IF((OR(EXACT(A7,ANG_Hindernissprint!$C$2:$C$143))),VLOOKUP(A7,ANG_Hindernissprint!$C$2:$I$143,4,FALSE))))</f>
        <v>14.9</v>
      </c>
      <c r="AY7" s="33">
        <f t="shared" si="24"/>
        <v>15</v>
      </c>
      <c r="AZ7" s="30">
        <f>VLOOKUP(AY7,[1]Punktezuordnung!$A$2:$B$52,2,FALSE())</f>
        <v>36</v>
      </c>
      <c r="BA7" s="54">
        <f t="array" ref="BA7">IF(ISBLANK(ANG_Hoch!$A$2),0,IF(ISBLANK(A7),0,IF((OR(EXACT(A7,ANG_Hoch!$C$2:$C$143))),VLOOKUP(A7,ANG_Hoch!$C$2:$I$143,4,FALSE))))</f>
        <v>0.55000000000000004</v>
      </c>
      <c r="BB7" s="29">
        <f t="shared" si="25"/>
        <v>14</v>
      </c>
      <c r="BC7" s="39">
        <f>VLOOKUP(BB7,[1]Punktezuordnung!$A$2:$B$52,2,FALSE())</f>
        <v>37</v>
      </c>
    </row>
    <row r="8" spans="1:55" x14ac:dyDescent="0.3">
      <c r="A8" s="24" t="s">
        <v>175</v>
      </c>
      <c r="B8" s="24" t="s">
        <v>32</v>
      </c>
      <c r="C8" s="24">
        <v>2018</v>
      </c>
      <c r="D8" s="24" t="s">
        <v>36</v>
      </c>
      <c r="E8" s="29">
        <f t="shared" si="0"/>
        <v>5</v>
      </c>
      <c r="F8" s="40">
        <f>SUM(LARGE(H8:S8,{1;2;3;4;5;6;7;8;9}))</f>
        <v>404</v>
      </c>
      <c r="G8" s="34">
        <f t="shared" si="1"/>
        <v>12</v>
      </c>
      <c r="H8" s="35">
        <f t="shared" si="2"/>
        <v>42</v>
      </c>
      <c r="I8" s="30">
        <f t="shared" si="3"/>
        <v>40</v>
      </c>
      <c r="J8" s="35">
        <f t="shared" si="4"/>
        <v>47</v>
      </c>
      <c r="K8" s="30">
        <f t="shared" si="5"/>
        <v>50</v>
      </c>
      <c r="L8" s="31">
        <f t="shared" si="6"/>
        <v>37</v>
      </c>
      <c r="M8" s="32">
        <f t="shared" si="7"/>
        <v>41</v>
      </c>
      <c r="N8" s="36">
        <f t="shared" si="8"/>
        <v>49</v>
      </c>
      <c r="O8" s="51">
        <f t="shared" si="9"/>
        <v>40</v>
      </c>
      <c r="P8" s="35">
        <f t="shared" si="10"/>
        <v>48</v>
      </c>
      <c r="Q8" s="30">
        <f t="shared" si="11"/>
        <v>46</v>
      </c>
      <c r="R8" s="35">
        <f t="shared" si="12"/>
        <v>41</v>
      </c>
      <c r="S8" s="30">
        <f t="shared" si="13"/>
        <v>37</v>
      </c>
      <c r="T8" s="25">
        <f t="array" ref="T8">IF(ISBLANK(ALS_Sprint!$A$2),100,IF(ISBLANK(A8),100,IF((OR(EXACT(A8,ALS_Sprint!$C$2:$C$148))),VLOOKUP(A8,ALS_Sprint!$C$2:$I$148,4,FALSE))))</f>
        <v>17.14</v>
      </c>
      <c r="U8" s="29">
        <f t="shared" si="14"/>
        <v>9</v>
      </c>
      <c r="V8" s="40">
        <f>VLOOKUP(U8,[1]Punktezuordnung!$A$2:$B$52,2,FALSE())</f>
        <v>42</v>
      </c>
      <c r="W8" s="55">
        <f t="array" ref="W8">IF(ISBLANK(ALS_Wurf!$A$2),0,IF(ISBLANK(A8),0,IF((OR(EXACT(A8,ALS_Wurf!$C$2:$C$148))),VLOOKUP(A8,ALS_Wurf!$C$2:$I$148,4,FALSE))))</f>
        <v>21</v>
      </c>
      <c r="X8" s="29">
        <f t="shared" si="15"/>
        <v>11</v>
      </c>
      <c r="Y8" s="40">
        <f>VLOOKUP(X8,[1]Punktezuordnung!$A$2:$B$52,2,FALSE())</f>
        <v>40</v>
      </c>
      <c r="Z8" s="28">
        <f t="array" ref="Z8">IF(ISBLANK(FRI_Sprint!$A$2),100,IF(ISBLANK(A8),100,IF((OR(EXACT(A8,FRI_Sprint!$C$2:$C$149))),VLOOKUP(A8,FRI_Sprint!$C$2:$I$149,4,FALSE))))</f>
        <v>13.6</v>
      </c>
      <c r="AA8" s="29">
        <f t="shared" si="16"/>
        <v>4</v>
      </c>
      <c r="AB8" s="40">
        <f>VLOOKUP(AA8,[1]Punktezuordnung!$A$2:$B$52,2,FALSE())</f>
        <v>47</v>
      </c>
      <c r="AC8" s="37">
        <f t="array" ref="AC8">IF(ISBLANK(FRI_Stoß!$A$2),0,IF(ISBLANK(A8),0,IF((OR(EXACT(A8,FRI_Stoß!$C$2:$C$147))),VLOOKUP(A8,FRI_Stoß!$C$2:$I$147,4,FALSE))))</f>
        <v>1.75</v>
      </c>
      <c r="AD8" s="29">
        <f t="shared" si="17"/>
        <v>1</v>
      </c>
      <c r="AE8" s="40">
        <f>VLOOKUP(AD8,[1]Punktezuordnung!$A$2:$B$52,2,FALSE())</f>
        <v>50</v>
      </c>
      <c r="AF8" s="59">
        <f t="array" ref="AF8">IF(ISBLANK(LAT_Zielweit!$A$2),0,IF(ISBLANK(A8),0,IF((OR(EXACT(A8,LAT_Zielweit!$C$2:$C$155))),VLOOKUP(A8,LAT_Zielweit!$C$2:$I$155,4,FALSE))))</f>
        <v>3</v>
      </c>
      <c r="AG8" s="29">
        <f t="shared" si="18"/>
        <v>14</v>
      </c>
      <c r="AH8" s="40">
        <f>VLOOKUP(AG8,[1]Punktezuordnung!$A$2:$B$52,2,FALSE())</f>
        <v>37</v>
      </c>
      <c r="AI8" s="59">
        <f t="array" ref="AI8">IF(ISBLANK(LAT_Dreh!$A$2),0,IF(ISBLANK(A8),0,IF((OR(EXACT(A8,LAT_Dreh!$C$2:$C$156))),VLOOKUP(A8,LAT_Dreh!$C$2:$I$156,4,FALSE))))</f>
        <v>18</v>
      </c>
      <c r="AJ8" s="29">
        <f t="shared" si="19"/>
        <v>10</v>
      </c>
      <c r="AK8" s="40">
        <f>VLOOKUP(AJ8,[1]Punktezuordnung!$A$2:$B$52,2,FALSE())</f>
        <v>41</v>
      </c>
      <c r="AL8" s="27">
        <f t="array" ref="AL8">IF(ISBLANK(NIA_Cross!$A$2),100,IF(ISBLANK(A8),100,IF((OR(EXACT(A8,NIA_Cross!$C$2:$C$154))),VLOOKUP(A8,NIA_Cross!$C$2:$I$154,4,FALSE))))</f>
        <v>125.2</v>
      </c>
      <c r="AM8" s="29">
        <f t="shared" si="20"/>
        <v>2</v>
      </c>
      <c r="AN8" s="30">
        <f>VLOOKUP(AM8,[1]Punktezuordnung!$A$2:$B$52,2,FALSE())</f>
        <v>49</v>
      </c>
      <c r="AO8" s="52">
        <f t="array" ref="AO8">IF(ISBLANK(NIA_Weit!$A$2),0,IF(ISBLANK(A8),0,IF((OR(EXACT(A8,NIA_Weit!$C$2:$C$153))),VLOOKUP(A8,NIA_Weit!$C$2:$I$153,4,FALSE))))</f>
        <v>19</v>
      </c>
      <c r="AP8" s="29">
        <f t="shared" si="21"/>
        <v>11</v>
      </c>
      <c r="AQ8" s="40">
        <f>VLOOKUP(AP8,[1]Punktezuordnung!$A$2:$B$52,2,FALSE())</f>
        <v>40</v>
      </c>
      <c r="AR8" s="26">
        <f t="array" ref="AR8">IF(ISBLANK(STO_Weit!$A$2),0,IF(ISBLANK(A8),0,IF((OR(EXACT(A8,STO_Weit!$C$2:$C$133))),VLOOKUP(A8,STO_Weit!$C$2:$I$133,4,FALSE))))</f>
        <v>2.25</v>
      </c>
      <c r="AS8" s="29">
        <f t="shared" si="22"/>
        <v>3</v>
      </c>
      <c r="AT8" s="30">
        <f>VLOOKUP(AS8,[1]Punktezuordnung!$A$2:$B$52,2,FALSE())</f>
        <v>48</v>
      </c>
      <c r="AU8" s="28">
        <f t="array" ref="AU8">IF(ISBLANK(STO_Schlagwurf!$A$2),0,IF(ISBLANK(A8),0,IF((OR(EXACT(A8,STO_Schlagwurf!$C$2:$C$133))),VLOOKUP(A8,STO_Schlagwurf!$C$2:$I$133,4,FALSE))))</f>
        <v>33</v>
      </c>
      <c r="AV8" s="29">
        <f t="shared" si="23"/>
        <v>5</v>
      </c>
      <c r="AW8" s="30">
        <f>VLOOKUP(AV8,[1]Punktezuordnung!$A$2:$B$52,2,FALSE())</f>
        <v>46</v>
      </c>
      <c r="AX8" s="26">
        <f t="array" ref="AX8">IF(ISBLANK(ANG_Hindernissprint!$A$2),100,IF(ISBLANK(A8),100,IF((OR(EXACT(A8,ANG_Hindernissprint!$C$2:$C$143))),VLOOKUP(A8,ANG_Hindernissprint!$C$2:$I$143,4,FALSE))))</f>
        <v>14.57</v>
      </c>
      <c r="AY8" s="33">
        <f t="shared" si="24"/>
        <v>10</v>
      </c>
      <c r="AZ8" s="30">
        <f>VLOOKUP(AY8,[1]Punktezuordnung!$A$2:$B$52,2,FALSE())</f>
        <v>41</v>
      </c>
      <c r="BA8" s="54">
        <f t="array" ref="BA8">IF(ISBLANK(ANG_Hoch!$A$2),0,IF(ISBLANK(A8),0,IF((OR(EXACT(A8,ANG_Hoch!$C$2:$C$143))),VLOOKUP(A8,ANG_Hoch!$C$2:$I$143,4,FALSE))))</f>
        <v>0.55000000000000004</v>
      </c>
      <c r="BB8" s="29">
        <f t="shared" si="25"/>
        <v>14</v>
      </c>
      <c r="BC8" s="39">
        <f>VLOOKUP(BB8,[1]Punktezuordnung!$A$2:$B$52,2,FALSE())</f>
        <v>37</v>
      </c>
    </row>
    <row r="9" spans="1:55" x14ac:dyDescent="0.3">
      <c r="A9" s="24" t="s">
        <v>169</v>
      </c>
      <c r="B9" s="24" t="s">
        <v>32</v>
      </c>
      <c r="C9" s="24">
        <v>2018</v>
      </c>
      <c r="D9" s="24" t="s">
        <v>25</v>
      </c>
      <c r="E9" s="29">
        <f t="shared" si="0"/>
        <v>6</v>
      </c>
      <c r="F9" s="40">
        <f>SUM(LARGE(H9:S9,{1;2;3;4;5;6;7;8;9}))</f>
        <v>403</v>
      </c>
      <c r="G9" s="34">
        <f t="shared" si="1"/>
        <v>12</v>
      </c>
      <c r="H9" s="35">
        <f t="shared" si="2"/>
        <v>48</v>
      </c>
      <c r="I9" s="30">
        <f t="shared" si="3"/>
        <v>41</v>
      </c>
      <c r="J9" s="35">
        <f t="shared" si="4"/>
        <v>46</v>
      </c>
      <c r="K9" s="30">
        <f t="shared" si="5"/>
        <v>41</v>
      </c>
      <c r="L9" s="31">
        <f t="shared" si="6"/>
        <v>42</v>
      </c>
      <c r="M9" s="32">
        <f t="shared" si="7"/>
        <v>45</v>
      </c>
      <c r="N9" s="36">
        <f t="shared" si="8"/>
        <v>45</v>
      </c>
      <c r="O9" s="51">
        <f t="shared" si="9"/>
        <v>44</v>
      </c>
      <c r="P9" s="35">
        <f t="shared" si="10"/>
        <v>42</v>
      </c>
      <c r="Q9" s="30">
        <f t="shared" si="11"/>
        <v>49</v>
      </c>
      <c r="R9" s="35">
        <f t="shared" si="12"/>
        <v>42</v>
      </c>
      <c r="S9" s="30">
        <f t="shared" si="13"/>
        <v>29</v>
      </c>
      <c r="T9" s="25">
        <f t="array" ref="T9">IF(ISBLANK(ALS_Sprint!$A$2),100,IF(ISBLANK(A9),100,IF((OR(EXACT(A9,ALS_Sprint!$C$2:$C$148))),VLOOKUP(A9,ALS_Sprint!$C$2:$I$148,4,FALSE))))</f>
        <v>15.34</v>
      </c>
      <c r="U9" s="29">
        <f t="shared" si="14"/>
        <v>3</v>
      </c>
      <c r="V9" s="40">
        <f>VLOOKUP(U9,[1]Punktezuordnung!$A$2:$B$52,2,FALSE())</f>
        <v>48</v>
      </c>
      <c r="W9" s="55">
        <f t="array" ref="W9">IF(ISBLANK(ALS_Wurf!$A$2),0,IF(ISBLANK(A9),0,IF((OR(EXACT(A9,ALS_Wurf!$C$2:$C$148))),VLOOKUP(A9,ALS_Wurf!$C$2:$I$148,4,FALSE))))</f>
        <v>22</v>
      </c>
      <c r="X9" s="29">
        <f t="shared" si="15"/>
        <v>10</v>
      </c>
      <c r="Y9" s="40">
        <f>VLOOKUP(X9,[1]Punktezuordnung!$A$2:$B$52,2,FALSE())</f>
        <v>41</v>
      </c>
      <c r="Z9" s="28">
        <f t="array" ref="Z9">IF(ISBLANK(FRI_Sprint!$A$2),100,IF(ISBLANK(A9),100,IF((OR(EXACT(A9,FRI_Sprint!$C$2:$C$149))),VLOOKUP(A9,FRI_Sprint!$C$2:$I$149,4,FALSE))))</f>
        <v>13.7</v>
      </c>
      <c r="AA9" s="29">
        <f t="shared" si="16"/>
        <v>5</v>
      </c>
      <c r="AB9" s="40">
        <f>VLOOKUP(AA9,[1]Punktezuordnung!$A$2:$B$52,2,FALSE())</f>
        <v>46</v>
      </c>
      <c r="AC9" s="37">
        <f t="array" ref="AC9">IF(ISBLANK(FRI_Stoß!$A$2),0,IF(ISBLANK(A9),0,IF((OR(EXACT(A9,FRI_Stoß!$C$2:$C$147))),VLOOKUP(A9,FRI_Stoß!$C$2:$I$147,4,FALSE))))</f>
        <v>1.5</v>
      </c>
      <c r="AD9" s="29">
        <f t="shared" si="17"/>
        <v>10</v>
      </c>
      <c r="AE9" s="40">
        <f>VLOOKUP(AD9,[1]Punktezuordnung!$A$2:$B$52,2,FALSE())</f>
        <v>41</v>
      </c>
      <c r="AF9" s="59">
        <f t="array" ref="AF9">IF(ISBLANK(LAT_Zielweit!$A$2),0,IF(ISBLANK(A9),0,IF((OR(EXACT(A9,LAT_Zielweit!$C$2:$C$155))),VLOOKUP(A9,LAT_Zielweit!$C$2:$I$155,4,FALSE))))</f>
        <v>4</v>
      </c>
      <c r="AG9" s="29">
        <f t="shared" si="18"/>
        <v>9</v>
      </c>
      <c r="AH9" s="40">
        <f>VLOOKUP(AG9,[1]Punktezuordnung!$A$2:$B$52,2,FALSE())</f>
        <v>42</v>
      </c>
      <c r="AI9" s="59">
        <f t="array" ref="AI9">IF(ISBLANK(LAT_Dreh!$A$2),0,IF(ISBLANK(A9),0,IF((OR(EXACT(A9,LAT_Dreh!$C$2:$C$156))),VLOOKUP(A9,LAT_Dreh!$C$2:$I$156,4,FALSE))))</f>
        <v>19</v>
      </c>
      <c r="AJ9" s="29">
        <f t="shared" si="19"/>
        <v>6</v>
      </c>
      <c r="AK9" s="40">
        <f>VLOOKUP(AJ9,[1]Punktezuordnung!$A$2:$B$52,2,FALSE())</f>
        <v>45</v>
      </c>
      <c r="AL9" s="27">
        <f t="array" ref="AL9">IF(ISBLANK(NIA_Cross!$A$2),100,IF(ISBLANK(A9),100,IF((OR(EXACT(A9,NIA_Cross!$C$2:$C$154))),VLOOKUP(A9,NIA_Cross!$C$2:$I$154,4,FALSE))))</f>
        <v>137.80000000000001</v>
      </c>
      <c r="AM9" s="29">
        <f t="shared" si="20"/>
        <v>6</v>
      </c>
      <c r="AN9" s="30">
        <f>VLOOKUP(AM9,[1]Punktezuordnung!$A$2:$B$52,2,FALSE())</f>
        <v>45</v>
      </c>
      <c r="AO9" s="52">
        <f t="array" ref="AO9">IF(ISBLANK(NIA_Weit!$A$2),0,IF(ISBLANK(A9),0,IF((OR(EXACT(A9,NIA_Weit!$C$2:$C$153))),VLOOKUP(A9,NIA_Weit!$C$2:$I$153,4,FALSE))))</f>
        <v>24</v>
      </c>
      <c r="AP9" s="29">
        <f t="shared" si="21"/>
        <v>7</v>
      </c>
      <c r="AQ9" s="40">
        <f>VLOOKUP(AP9,[1]Punktezuordnung!$A$2:$B$52,2,FALSE())</f>
        <v>44</v>
      </c>
      <c r="AR9" s="26">
        <f t="array" ref="AR9">IF(ISBLANK(STO_Weit!$A$2),0,IF(ISBLANK(A9),0,IF((OR(EXACT(A9,STO_Weit!$C$2:$C$133))),VLOOKUP(A9,STO_Weit!$C$2:$I$133,4,FALSE))))</f>
        <v>2</v>
      </c>
      <c r="AS9" s="29">
        <f t="shared" si="22"/>
        <v>9</v>
      </c>
      <c r="AT9" s="30">
        <f>VLOOKUP(AS9,[1]Punktezuordnung!$A$2:$B$52,2,FALSE())</f>
        <v>42</v>
      </c>
      <c r="AU9" s="28">
        <f t="array" ref="AU9">IF(ISBLANK(STO_Schlagwurf!$A$2),0,IF(ISBLANK(A9),0,IF((OR(EXACT(A9,STO_Schlagwurf!$C$2:$C$133))),VLOOKUP(A9,STO_Schlagwurf!$C$2:$I$133,4,FALSE))))</f>
        <v>34</v>
      </c>
      <c r="AV9" s="29">
        <f t="shared" si="23"/>
        <v>2</v>
      </c>
      <c r="AW9" s="30">
        <f>VLOOKUP(AV9,[1]Punktezuordnung!$A$2:$B$52,2,FALSE())</f>
        <v>49</v>
      </c>
      <c r="AX9" s="26">
        <f t="array" ref="AX9">IF(ISBLANK(ANG_Hindernissprint!$A$2),100,IF(ISBLANK(A9),100,IF((OR(EXACT(A9,ANG_Hindernissprint!$C$2:$C$143))),VLOOKUP(A9,ANG_Hindernissprint!$C$2:$I$143,4,FALSE))))</f>
        <v>14.49</v>
      </c>
      <c r="AY9" s="33">
        <f t="shared" si="24"/>
        <v>9</v>
      </c>
      <c r="AZ9" s="30">
        <f>VLOOKUP(AY9,[1]Punktezuordnung!$A$2:$B$52,2,FALSE())</f>
        <v>42</v>
      </c>
      <c r="BA9" s="54">
        <f t="array" ref="BA9">IF(ISBLANK(ANG_Hoch!$A$2),0,IF(ISBLANK(A9),0,IF((OR(EXACT(A9,ANG_Hoch!$C$2:$C$143))),VLOOKUP(A9,ANG_Hoch!$C$2:$I$143,4,FALSE))))</f>
        <v>0.45</v>
      </c>
      <c r="BB9" s="29">
        <f t="shared" si="25"/>
        <v>22</v>
      </c>
      <c r="BC9" s="39">
        <f>VLOOKUP(BB9,[1]Punktezuordnung!$A$2:$B$52,2,FALSE())</f>
        <v>29</v>
      </c>
    </row>
    <row r="10" spans="1:55" x14ac:dyDescent="0.3">
      <c r="A10" s="24" t="s">
        <v>170</v>
      </c>
      <c r="B10" s="24" t="s">
        <v>32</v>
      </c>
      <c r="C10" s="24">
        <v>2018</v>
      </c>
      <c r="D10" s="24" t="s">
        <v>26</v>
      </c>
      <c r="E10" s="29">
        <f t="shared" si="0"/>
        <v>7</v>
      </c>
      <c r="F10" s="40">
        <f>SUM(LARGE(H10:S10,{1;2;3;4;5;6;7;8;9}))</f>
        <v>400</v>
      </c>
      <c r="G10" s="45">
        <f t="shared" si="1"/>
        <v>12</v>
      </c>
      <c r="H10" s="46">
        <f t="shared" si="2"/>
        <v>47</v>
      </c>
      <c r="I10" s="44">
        <f t="shared" si="3"/>
        <v>37</v>
      </c>
      <c r="J10" s="46">
        <f t="shared" si="4"/>
        <v>50</v>
      </c>
      <c r="K10" s="44">
        <f t="shared" si="5"/>
        <v>41</v>
      </c>
      <c r="L10" s="31">
        <f t="shared" si="6"/>
        <v>42</v>
      </c>
      <c r="M10" s="32">
        <f t="shared" si="7"/>
        <v>41</v>
      </c>
      <c r="N10" s="47">
        <f t="shared" si="8"/>
        <v>42</v>
      </c>
      <c r="O10" s="51">
        <f t="shared" si="9"/>
        <v>49</v>
      </c>
      <c r="P10" s="46">
        <f t="shared" si="10"/>
        <v>37</v>
      </c>
      <c r="Q10" s="44">
        <f t="shared" si="11"/>
        <v>36</v>
      </c>
      <c r="R10" s="46">
        <f t="shared" si="12"/>
        <v>43</v>
      </c>
      <c r="S10" s="44">
        <f t="shared" si="13"/>
        <v>45</v>
      </c>
      <c r="T10" s="25">
        <f t="array" ref="T10">IF(ISBLANK(ALS_Sprint!$A$2),100,IF(ISBLANK(A10),100,IF((OR(EXACT(A10,ALS_Sprint!$C$2:$C$148))),VLOOKUP(A10,ALS_Sprint!$C$2:$I$148,4,FALSE))))</f>
        <v>15.4</v>
      </c>
      <c r="U10" s="29">
        <f t="shared" si="14"/>
        <v>4</v>
      </c>
      <c r="V10" s="40">
        <f>VLOOKUP(U10,[1]Punktezuordnung!$A$2:$B$52,2,FALSE())</f>
        <v>47</v>
      </c>
      <c r="W10" s="55">
        <f t="array" ref="W10">IF(ISBLANK(ALS_Wurf!$A$2),0,IF(ISBLANK(A10),0,IF((OR(EXACT(A10,ALS_Wurf!$C$2:$C$148))),VLOOKUP(A10,ALS_Wurf!$C$2:$I$148,4,FALSE))))</f>
        <v>19</v>
      </c>
      <c r="X10" s="29">
        <f t="shared" si="15"/>
        <v>14</v>
      </c>
      <c r="Y10" s="40">
        <f>VLOOKUP(X10,[1]Punktezuordnung!$A$2:$B$52,2,FALSE())</f>
        <v>37</v>
      </c>
      <c r="Z10" s="28">
        <f t="array" ref="Z10">IF(ISBLANK(FRI_Sprint!$A$2),100,IF(ISBLANK(A10),100,IF((OR(EXACT(A10,FRI_Sprint!$C$2:$C$149))),VLOOKUP(A10,FRI_Sprint!$C$2:$I$149,4,FALSE))))</f>
        <v>13</v>
      </c>
      <c r="AA10" s="29">
        <f t="shared" si="16"/>
        <v>1</v>
      </c>
      <c r="AB10" s="40">
        <f>VLOOKUP(AA10,[1]Punktezuordnung!$A$2:$B$52,2,FALSE())</f>
        <v>50</v>
      </c>
      <c r="AC10" s="37">
        <f t="array" ref="AC10">IF(ISBLANK(FRI_Stoß!$A$2),0,IF(ISBLANK(A10),0,IF((OR(EXACT(A10,FRI_Stoß!$C$2:$C$147))),VLOOKUP(A10,FRI_Stoß!$C$2:$I$147,4,FALSE))))</f>
        <v>1.5</v>
      </c>
      <c r="AD10" s="29">
        <f t="shared" si="17"/>
        <v>10</v>
      </c>
      <c r="AE10" s="40">
        <f>VLOOKUP(AD10,[1]Punktezuordnung!$A$2:$B$52,2,FALSE())</f>
        <v>41</v>
      </c>
      <c r="AF10" s="59">
        <f t="array" ref="AF10">IF(ISBLANK(LAT_Zielweit!$A$2),0,IF(ISBLANK(A10),0,IF((OR(EXACT(A10,LAT_Zielweit!$C$2:$C$155))),VLOOKUP(A10,LAT_Zielweit!$C$2:$I$155,4,FALSE))))</f>
        <v>4</v>
      </c>
      <c r="AG10" s="29">
        <f t="shared" si="18"/>
        <v>9</v>
      </c>
      <c r="AH10" s="40">
        <f>VLOOKUP(AG10,[1]Punktezuordnung!$A$2:$B$52,2,FALSE())</f>
        <v>42</v>
      </c>
      <c r="AI10" s="59">
        <f t="array" ref="AI10">IF(ISBLANK(LAT_Dreh!$A$2),0,IF(ISBLANK(A10),0,IF((OR(EXACT(A10,LAT_Dreh!$C$2:$C$156))),VLOOKUP(A10,LAT_Dreh!$C$2:$I$156,4,FALSE))))</f>
        <v>18</v>
      </c>
      <c r="AJ10" s="29">
        <f t="shared" si="19"/>
        <v>10</v>
      </c>
      <c r="AK10" s="40">
        <f>VLOOKUP(AJ10,[1]Punktezuordnung!$A$2:$B$52,2,FALSE())</f>
        <v>41</v>
      </c>
      <c r="AL10" s="27">
        <f t="array" ref="AL10">IF(ISBLANK(NIA_Cross!$A$2),100,IF(ISBLANK(A10),100,IF((OR(EXACT(A10,NIA_Cross!$C$2:$C$154))),VLOOKUP(A10,NIA_Cross!$C$2:$I$154,4,FALSE))))</f>
        <v>146.9</v>
      </c>
      <c r="AM10" s="29">
        <f t="shared" si="20"/>
        <v>9</v>
      </c>
      <c r="AN10" s="30">
        <f>VLOOKUP(AM10,[1]Punktezuordnung!$A$2:$B$52,2,FALSE())</f>
        <v>42</v>
      </c>
      <c r="AO10" s="52">
        <f t="array" ref="AO10">IF(ISBLANK(NIA_Weit!$A$2),0,IF(ISBLANK(A10),0,IF((OR(EXACT(A10,NIA_Weit!$C$2:$C$153))),VLOOKUP(A10,NIA_Weit!$C$2:$I$153,4,FALSE))))</f>
        <v>32</v>
      </c>
      <c r="AP10" s="29">
        <f t="shared" si="21"/>
        <v>2</v>
      </c>
      <c r="AQ10" s="40">
        <f>VLOOKUP(AP10,[1]Punktezuordnung!$A$2:$B$52,2,FALSE())</f>
        <v>49</v>
      </c>
      <c r="AR10" s="26">
        <f t="array" ref="AR10">IF(ISBLANK(STO_Weit!$A$2),0,IF(ISBLANK(A10),0,IF((OR(EXACT(A10,STO_Weit!$C$2:$C$133))),VLOOKUP(A10,STO_Weit!$C$2:$I$133,4,FALSE))))</f>
        <v>1.75</v>
      </c>
      <c r="AS10" s="29">
        <f t="shared" si="22"/>
        <v>14</v>
      </c>
      <c r="AT10" s="30">
        <f>VLOOKUP(AS10,[1]Punktezuordnung!$A$2:$B$52,2,FALSE())</f>
        <v>37</v>
      </c>
      <c r="AU10" s="28">
        <f t="array" ref="AU10">IF(ISBLANK(STO_Schlagwurf!$A$2),0,IF(ISBLANK(A10),0,IF((OR(EXACT(A10,STO_Schlagwurf!$C$2:$C$133))),VLOOKUP(A10,STO_Schlagwurf!$C$2:$I$133,4,FALSE))))</f>
        <v>25</v>
      </c>
      <c r="AV10" s="29">
        <f t="shared" si="23"/>
        <v>15</v>
      </c>
      <c r="AW10" s="30">
        <f>VLOOKUP(AV10,[1]Punktezuordnung!$A$2:$B$52,2,FALSE())</f>
        <v>36</v>
      </c>
      <c r="AX10" s="26">
        <f t="array" ref="AX10">IF(ISBLANK(ANG_Hindernissprint!$A$2),100,IF(ISBLANK(A10),100,IF((OR(EXACT(A10,ANG_Hindernissprint!$C$2:$C$143))),VLOOKUP(A10,ANG_Hindernissprint!$C$2:$I$143,4,FALSE))))</f>
        <v>14.41</v>
      </c>
      <c r="AY10" s="33">
        <f t="shared" si="24"/>
        <v>8</v>
      </c>
      <c r="AZ10" s="30">
        <f>VLOOKUP(AY10,[1]Punktezuordnung!$A$2:$B$52,2,FALSE())</f>
        <v>43</v>
      </c>
      <c r="BA10" s="54">
        <f t="array" ref="BA10">IF(ISBLANK(ANG_Hoch!$A$2),0,IF(ISBLANK(A10),0,IF((OR(EXACT(A10,ANG_Hoch!$C$2:$C$143))),VLOOKUP(A10,ANG_Hoch!$C$2:$I$143,4,FALSE))))</f>
        <v>0.65</v>
      </c>
      <c r="BB10" s="29">
        <f t="shared" si="25"/>
        <v>6</v>
      </c>
      <c r="BC10" s="39">
        <f>VLOOKUP(BB10,[1]Punktezuordnung!$A$2:$B$52,2,FALSE())</f>
        <v>45</v>
      </c>
    </row>
    <row r="11" spans="1:55" x14ac:dyDescent="0.3">
      <c r="A11" s="24" t="s">
        <v>176</v>
      </c>
      <c r="B11" s="24" t="s">
        <v>32</v>
      </c>
      <c r="C11" s="24">
        <v>2018</v>
      </c>
      <c r="D11" s="24" t="s">
        <v>26</v>
      </c>
      <c r="E11" s="29">
        <f t="shared" si="0"/>
        <v>8</v>
      </c>
      <c r="F11" s="40">
        <f>SUM(LARGE(H11:S11,{1;2;3;4;5;6;7;8;9}))</f>
        <v>394</v>
      </c>
      <c r="G11" s="34">
        <f t="shared" si="1"/>
        <v>10</v>
      </c>
      <c r="H11" s="35">
        <f t="shared" si="2"/>
        <v>41</v>
      </c>
      <c r="I11" s="30">
        <f t="shared" si="3"/>
        <v>50</v>
      </c>
      <c r="J11" s="35">
        <f t="shared" si="4"/>
        <v>39</v>
      </c>
      <c r="K11" s="30">
        <f t="shared" si="5"/>
        <v>50</v>
      </c>
      <c r="L11" s="31">
        <f t="shared" si="6"/>
        <v>42</v>
      </c>
      <c r="M11" s="32">
        <f t="shared" si="7"/>
        <v>49</v>
      </c>
      <c r="N11" s="36">
        <f t="shared" si="8"/>
        <v>36</v>
      </c>
      <c r="O11" s="51">
        <f t="shared" si="9"/>
        <v>42</v>
      </c>
      <c r="P11" s="35">
        <f t="shared" si="10"/>
        <v>0</v>
      </c>
      <c r="Q11" s="30">
        <f t="shared" si="11"/>
        <v>0</v>
      </c>
      <c r="R11" s="35">
        <f t="shared" si="12"/>
        <v>32</v>
      </c>
      <c r="S11" s="30">
        <f t="shared" si="13"/>
        <v>45</v>
      </c>
      <c r="T11" s="25">
        <f t="array" ref="T11">IF(ISBLANK(ALS_Sprint!$A$2),100,IF(ISBLANK(A11),100,IF((OR(EXACT(A11,ALS_Sprint!$C$2:$C$148))),VLOOKUP(A11,ALS_Sprint!$C$2:$I$148,4,FALSE))))</f>
        <v>17.16</v>
      </c>
      <c r="U11" s="29">
        <f t="shared" si="14"/>
        <v>10</v>
      </c>
      <c r="V11" s="40">
        <f>VLOOKUP(U11,[1]Punktezuordnung!$A$2:$B$52,2,FALSE())</f>
        <v>41</v>
      </c>
      <c r="W11" s="55">
        <f t="array" ref="W11">IF(ISBLANK(ALS_Wurf!$A$2),0,IF(ISBLANK(A11),0,IF((OR(EXACT(A11,ALS_Wurf!$C$2:$C$148))),VLOOKUP(A11,ALS_Wurf!$C$2:$I$148,4,FALSE))))</f>
        <v>35</v>
      </c>
      <c r="X11" s="29">
        <f t="shared" si="15"/>
        <v>1</v>
      </c>
      <c r="Y11" s="40">
        <f>VLOOKUP(X11,[1]Punktezuordnung!$A$2:$B$52,2,FALSE())</f>
        <v>50</v>
      </c>
      <c r="Z11" s="28">
        <f t="array" ref="Z11">IF(ISBLANK(FRI_Sprint!$A$2),100,IF(ISBLANK(A11),100,IF((OR(EXACT(A11,FRI_Sprint!$C$2:$C$149))),VLOOKUP(A11,FRI_Sprint!$C$2:$I$149,4,FALSE))))</f>
        <v>14.6</v>
      </c>
      <c r="AA11" s="29">
        <f t="shared" si="16"/>
        <v>12</v>
      </c>
      <c r="AB11" s="40">
        <f>VLOOKUP(AA11,[1]Punktezuordnung!$A$2:$B$52,2,FALSE())</f>
        <v>39</v>
      </c>
      <c r="AC11" s="37">
        <f t="array" ref="AC11">IF(ISBLANK(FRI_Stoß!$A$2),0,IF(ISBLANK(A11),0,IF((OR(EXACT(A11,FRI_Stoß!$C$2:$C$147))),VLOOKUP(A11,FRI_Stoß!$C$2:$I$147,4,FALSE))))</f>
        <v>1.75</v>
      </c>
      <c r="AD11" s="29">
        <f t="shared" si="17"/>
        <v>1</v>
      </c>
      <c r="AE11" s="40">
        <f>VLOOKUP(AD11,[1]Punktezuordnung!$A$2:$B$52,2,FALSE())</f>
        <v>50</v>
      </c>
      <c r="AF11" s="59">
        <f t="array" ref="AF11">IF(ISBLANK(LAT_Zielweit!$A$2),0,IF(ISBLANK(A11),0,IF((OR(EXACT(A11,LAT_Zielweit!$C$2:$C$155))),VLOOKUP(A11,LAT_Zielweit!$C$2:$I$155,4,FALSE))))</f>
        <v>4</v>
      </c>
      <c r="AG11" s="29">
        <f t="shared" si="18"/>
        <v>9</v>
      </c>
      <c r="AH11" s="40">
        <f>VLOOKUP(AG11,[1]Punktezuordnung!$A$2:$B$52,2,FALSE())</f>
        <v>42</v>
      </c>
      <c r="AI11" s="59">
        <f t="array" ref="AI11">IF(ISBLANK(LAT_Dreh!$A$2),0,IF(ISBLANK(A11),0,IF((OR(EXACT(A11,LAT_Dreh!$C$2:$C$156))),VLOOKUP(A11,LAT_Dreh!$C$2:$I$156,4,FALSE))))</f>
        <v>22</v>
      </c>
      <c r="AJ11" s="29">
        <f t="shared" si="19"/>
        <v>2</v>
      </c>
      <c r="AK11" s="40">
        <f>VLOOKUP(AJ11,[1]Punktezuordnung!$A$2:$B$52,2,FALSE())</f>
        <v>49</v>
      </c>
      <c r="AL11" s="27">
        <f t="array" ref="AL11">IF(ISBLANK(NIA_Cross!$A$2),100,IF(ISBLANK(A11),100,IF((OR(EXACT(A11,NIA_Cross!$C$2:$C$154))),VLOOKUP(A11,NIA_Cross!$C$2:$I$154,4,FALSE))))</f>
        <v>200</v>
      </c>
      <c r="AM11" s="29">
        <f t="shared" si="20"/>
        <v>15</v>
      </c>
      <c r="AN11" s="30">
        <f>VLOOKUP(AM11,[1]Punktezuordnung!$A$2:$B$52,2,FALSE())</f>
        <v>36</v>
      </c>
      <c r="AO11" s="52">
        <f t="array" ref="AO11">IF(ISBLANK(NIA_Weit!$A$2),0,IF(ISBLANK(A11),0,IF((OR(EXACT(A11,NIA_Weit!$C$2:$C$153))),VLOOKUP(A11,NIA_Weit!$C$2:$I$153,4,FALSE))))</f>
        <v>22</v>
      </c>
      <c r="AP11" s="29">
        <f t="shared" si="21"/>
        <v>9</v>
      </c>
      <c r="AQ11" s="40">
        <f>VLOOKUP(AP11,[1]Punktezuordnung!$A$2:$B$52,2,FALSE())</f>
        <v>42</v>
      </c>
      <c r="AR11" s="26" t="b">
        <f t="array" ref="AR11">IF(ISBLANK(STO_Weit!$A$2),0,IF(ISBLANK(A11),0,IF((OR(EXACT(A11,STO_Weit!$C$2:$C$133))),VLOOKUP(A11,STO_Weit!$C$2:$I$133,4,FALSE))))</f>
        <v>0</v>
      </c>
      <c r="AS11" s="29">
        <f t="shared" si="22"/>
        <v>51</v>
      </c>
      <c r="AT11" s="30">
        <f>VLOOKUP(AS11,[1]Punktezuordnung!$A$2:$B$52,2,FALSE())</f>
        <v>0</v>
      </c>
      <c r="AU11" s="28" t="b">
        <f t="array" ref="AU11">IF(ISBLANK(STO_Schlagwurf!$A$2),0,IF(ISBLANK(A11),0,IF((OR(EXACT(A11,STO_Schlagwurf!$C$2:$C$133))),VLOOKUP(A11,STO_Schlagwurf!$C$2:$I$133,4,FALSE))))</f>
        <v>0</v>
      </c>
      <c r="AV11" s="29">
        <f t="shared" si="23"/>
        <v>51</v>
      </c>
      <c r="AW11" s="30">
        <f>VLOOKUP(AV11,[1]Punktezuordnung!$A$2:$B$52,2,FALSE())</f>
        <v>0</v>
      </c>
      <c r="AX11" s="26">
        <f t="array" ref="AX11">IF(ISBLANK(ANG_Hindernissprint!$A$2),100,IF(ISBLANK(A11),100,IF((OR(EXACT(A11,ANG_Hindernissprint!$C$2:$C$143))),VLOOKUP(A11,ANG_Hindernissprint!$C$2:$I$143,4,FALSE))))</f>
        <v>15.55</v>
      </c>
      <c r="AY11" s="33">
        <f t="shared" si="24"/>
        <v>19</v>
      </c>
      <c r="AZ11" s="30">
        <f>VLOOKUP(AY11,[1]Punktezuordnung!$A$2:$B$52,2,FALSE())</f>
        <v>32</v>
      </c>
      <c r="BA11" s="54">
        <f t="array" ref="BA11">IF(ISBLANK(ANG_Hoch!$A$2),0,IF(ISBLANK(A11),0,IF((OR(EXACT(A11,ANG_Hoch!$C$2:$C$143))),VLOOKUP(A11,ANG_Hoch!$C$2:$I$143,4,FALSE))))</f>
        <v>0.65</v>
      </c>
      <c r="BB11" s="29">
        <f t="shared" si="25"/>
        <v>6</v>
      </c>
      <c r="BC11" s="39">
        <f>VLOOKUP(BB11,[1]Punktezuordnung!$A$2:$B$52,2,FALSE())</f>
        <v>45</v>
      </c>
    </row>
    <row r="12" spans="1:55" x14ac:dyDescent="0.3">
      <c r="A12" s="24" t="s">
        <v>178</v>
      </c>
      <c r="B12" s="24" t="s">
        <v>32</v>
      </c>
      <c r="C12" s="24">
        <v>2018</v>
      </c>
      <c r="D12" s="24" t="s">
        <v>27</v>
      </c>
      <c r="E12" s="29">
        <f t="shared" si="0"/>
        <v>9</v>
      </c>
      <c r="F12" s="40">
        <f>SUM(LARGE(H12:S12,{1;2;3;4;5;6;7;8;9}))</f>
        <v>393</v>
      </c>
      <c r="G12" s="34">
        <f t="shared" si="1"/>
        <v>10</v>
      </c>
      <c r="H12" s="35">
        <f t="shared" si="2"/>
        <v>39</v>
      </c>
      <c r="I12" s="30">
        <f t="shared" si="3"/>
        <v>47</v>
      </c>
      <c r="J12" s="35">
        <f t="shared" si="4"/>
        <v>0</v>
      </c>
      <c r="K12" s="30">
        <f t="shared" si="5"/>
        <v>0</v>
      </c>
      <c r="L12" s="31">
        <f t="shared" si="6"/>
        <v>46</v>
      </c>
      <c r="M12" s="32">
        <f t="shared" si="7"/>
        <v>41</v>
      </c>
      <c r="N12" s="36">
        <f t="shared" si="8"/>
        <v>39</v>
      </c>
      <c r="O12" s="51">
        <f t="shared" si="9"/>
        <v>42</v>
      </c>
      <c r="P12" s="35">
        <f t="shared" si="10"/>
        <v>42</v>
      </c>
      <c r="Q12" s="30">
        <f t="shared" si="11"/>
        <v>49</v>
      </c>
      <c r="R12" s="35">
        <f t="shared" si="12"/>
        <v>37</v>
      </c>
      <c r="S12" s="30">
        <f t="shared" si="13"/>
        <v>48</v>
      </c>
      <c r="T12" s="25">
        <f t="array" ref="T12">IF(ISBLANK(ALS_Sprint!$A$2),100,IF(ISBLANK(A12),100,IF((OR(EXACT(A12,ALS_Sprint!$C$2:$C$148))),VLOOKUP(A12,ALS_Sprint!$C$2:$I$148,4,FALSE))))</f>
        <v>17.32</v>
      </c>
      <c r="U12" s="29">
        <f t="shared" si="14"/>
        <v>12</v>
      </c>
      <c r="V12" s="40">
        <f>VLOOKUP(U12,[1]Punktezuordnung!$A$2:$B$52,2,FALSE())</f>
        <v>39</v>
      </c>
      <c r="W12" s="55">
        <f t="array" ref="W12">IF(ISBLANK(ALS_Wurf!$A$2),0,IF(ISBLANK(A12),0,IF((OR(EXACT(A12,ALS_Wurf!$C$2:$C$148))),VLOOKUP(A12,ALS_Wurf!$C$2:$I$148,4,FALSE))))</f>
        <v>26</v>
      </c>
      <c r="X12" s="29">
        <f t="shared" si="15"/>
        <v>4</v>
      </c>
      <c r="Y12" s="40">
        <f>VLOOKUP(X12,[1]Punktezuordnung!$A$2:$B$52,2,FALSE())</f>
        <v>47</v>
      </c>
      <c r="Z12" s="28" t="b">
        <f t="array" ref="Z12">IF(ISBLANK(FRI_Sprint!$A$2),100,IF(ISBLANK(A12),100,IF((OR(EXACT(A12,FRI_Sprint!$C$2:$C$149))),VLOOKUP(A12,FRI_Sprint!$C$2:$I$149,4,FALSE))))</f>
        <v>0</v>
      </c>
      <c r="AA12" s="29">
        <f t="shared" si="16"/>
        <v>51</v>
      </c>
      <c r="AB12" s="40">
        <f>VLOOKUP(AA12,[1]Punktezuordnung!$A$2:$B$52,2,FALSE())</f>
        <v>0</v>
      </c>
      <c r="AC12" s="37" t="b">
        <f t="array" ref="AC12">IF(ISBLANK(FRI_Stoß!$A$2),0,IF(ISBLANK(A12),0,IF((OR(EXACT(A12,FRI_Stoß!$C$2:$C$147))),VLOOKUP(A12,FRI_Stoß!$C$2:$I$147,4,FALSE))))</f>
        <v>0</v>
      </c>
      <c r="AD12" s="29">
        <f t="shared" si="17"/>
        <v>51</v>
      </c>
      <c r="AE12" s="40">
        <f>VLOOKUP(AD12,[1]Punktezuordnung!$A$2:$B$52,2,FALSE())</f>
        <v>0</v>
      </c>
      <c r="AF12" s="59">
        <f t="array" ref="AF12">IF(ISBLANK(LAT_Zielweit!$A$2),0,IF(ISBLANK(A12),0,IF((OR(EXACT(A12,LAT_Zielweit!$C$2:$C$155))),VLOOKUP(A12,LAT_Zielweit!$C$2:$I$155,4,FALSE))))</f>
        <v>5</v>
      </c>
      <c r="AG12" s="29">
        <f t="shared" si="18"/>
        <v>5</v>
      </c>
      <c r="AH12" s="40">
        <f>VLOOKUP(AG12,[1]Punktezuordnung!$A$2:$B$52,2,FALSE())</f>
        <v>46</v>
      </c>
      <c r="AI12" s="59">
        <f t="array" ref="AI12">IF(ISBLANK(LAT_Dreh!$A$2),0,IF(ISBLANK(A12),0,IF((OR(EXACT(A12,LAT_Dreh!$C$2:$C$156))),VLOOKUP(A12,LAT_Dreh!$C$2:$I$156,4,FALSE))))</f>
        <v>18</v>
      </c>
      <c r="AJ12" s="29">
        <f t="shared" si="19"/>
        <v>10</v>
      </c>
      <c r="AK12" s="40">
        <f>VLOOKUP(AJ12,[1]Punktezuordnung!$A$2:$B$52,2,FALSE())</f>
        <v>41</v>
      </c>
      <c r="AL12" s="27">
        <f t="array" ref="AL12">IF(ISBLANK(NIA_Cross!$A$2),100,IF(ISBLANK(A12),100,IF((OR(EXACT(A12,NIA_Cross!$C$2:$C$154))),VLOOKUP(A12,NIA_Cross!$C$2:$I$154,4,FALSE))))</f>
        <v>149.5</v>
      </c>
      <c r="AM12" s="29">
        <f t="shared" si="20"/>
        <v>12</v>
      </c>
      <c r="AN12" s="30">
        <f>VLOOKUP(AM12,[1]Punktezuordnung!$A$2:$B$52,2,FALSE())</f>
        <v>39</v>
      </c>
      <c r="AO12" s="52">
        <f t="array" ref="AO12">IF(ISBLANK(NIA_Weit!$A$2),0,IF(ISBLANK(A12),0,IF((OR(EXACT(A12,NIA_Weit!$C$2:$C$153))),VLOOKUP(A12,NIA_Weit!$C$2:$I$153,4,FALSE))))</f>
        <v>22</v>
      </c>
      <c r="AP12" s="29">
        <f t="shared" si="21"/>
        <v>9</v>
      </c>
      <c r="AQ12" s="40">
        <f>VLOOKUP(AP12,[1]Punktezuordnung!$A$2:$B$52,2,FALSE())</f>
        <v>42</v>
      </c>
      <c r="AR12" s="26">
        <f t="array" ref="AR12">IF(ISBLANK(STO_Weit!$A$2),0,IF(ISBLANK(A12),0,IF((OR(EXACT(A12,STO_Weit!$C$2:$C$133))),VLOOKUP(A12,STO_Weit!$C$2:$I$133,4,FALSE))))</f>
        <v>2</v>
      </c>
      <c r="AS12" s="29">
        <f t="shared" si="22"/>
        <v>9</v>
      </c>
      <c r="AT12" s="30">
        <f>VLOOKUP(AS12,[1]Punktezuordnung!$A$2:$B$52,2,FALSE())</f>
        <v>42</v>
      </c>
      <c r="AU12" s="28">
        <f t="array" ref="AU12">IF(ISBLANK(STO_Schlagwurf!$A$2),0,IF(ISBLANK(A12),0,IF((OR(EXACT(A12,STO_Schlagwurf!$C$2:$C$133))),VLOOKUP(A12,STO_Schlagwurf!$C$2:$I$133,4,FALSE))))</f>
        <v>34</v>
      </c>
      <c r="AV12" s="29">
        <f t="shared" si="23"/>
        <v>2</v>
      </c>
      <c r="AW12" s="30">
        <f>VLOOKUP(AV12,[1]Punktezuordnung!$A$2:$B$52,2,FALSE())</f>
        <v>49</v>
      </c>
      <c r="AX12" s="26">
        <f t="array" ref="AX12">IF(ISBLANK(ANG_Hindernissprint!$A$2),100,IF(ISBLANK(A12),100,IF((OR(EXACT(A12,ANG_Hindernissprint!$C$2:$C$143))),VLOOKUP(A12,ANG_Hindernissprint!$C$2:$I$143,4,FALSE))))</f>
        <v>14.79</v>
      </c>
      <c r="AY12" s="33">
        <f t="shared" si="24"/>
        <v>14</v>
      </c>
      <c r="AZ12" s="30">
        <f>VLOOKUP(AY12,[1]Punktezuordnung!$A$2:$B$52,2,FALSE())</f>
        <v>37</v>
      </c>
      <c r="BA12" s="54">
        <f t="array" ref="BA12">IF(ISBLANK(ANG_Hoch!$A$2),0,IF(ISBLANK(A12),0,IF((OR(EXACT(A12,ANG_Hoch!$C$2:$C$143))),VLOOKUP(A12,ANG_Hoch!$C$2:$I$143,4,FALSE))))</f>
        <v>0.7</v>
      </c>
      <c r="BB12" s="29">
        <f t="shared" si="25"/>
        <v>3</v>
      </c>
      <c r="BC12" s="39">
        <f>VLOOKUP(BB12,[1]Punktezuordnung!$A$2:$B$52,2,FALSE())</f>
        <v>48</v>
      </c>
    </row>
    <row r="13" spans="1:55" x14ac:dyDescent="0.3">
      <c r="A13" s="24" t="s">
        <v>183</v>
      </c>
      <c r="B13" s="24" t="s">
        <v>32</v>
      </c>
      <c r="C13" s="24">
        <v>2018</v>
      </c>
      <c r="D13" s="24" t="s">
        <v>25</v>
      </c>
      <c r="E13" s="29">
        <f t="shared" si="0"/>
        <v>10</v>
      </c>
      <c r="F13" s="40">
        <f>SUM(LARGE(H13:S13,{1;2;3;4;5;6;7;8;9}))</f>
        <v>391</v>
      </c>
      <c r="G13" s="34">
        <f t="shared" si="1"/>
        <v>12</v>
      </c>
      <c r="H13" s="35">
        <f t="shared" si="2"/>
        <v>34</v>
      </c>
      <c r="I13" s="30">
        <f t="shared" si="3"/>
        <v>49</v>
      </c>
      <c r="J13" s="35">
        <f t="shared" si="4"/>
        <v>32</v>
      </c>
      <c r="K13" s="30">
        <f t="shared" si="5"/>
        <v>41</v>
      </c>
      <c r="L13" s="31">
        <f t="shared" si="6"/>
        <v>37</v>
      </c>
      <c r="M13" s="32">
        <f t="shared" si="7"/>
        <v>46</v>
      </c>
      <c r="N13" s="36">
        <f t="shared" si="8"/>
        <v>37</v>
      </c>
      <c r="O13" s="51">
        <f t="shared" si="9"/>
        <v>43</v>
      </c>
      <c r="P13" s="35">
        <f t="shared" si="10"/>
        <v>48</v>
      </c>
      <c r="Q13" s="30">
        <f t="shared" si="11"/>
        <v>42</v>
      </c>
      <c r="R13" s="35">
        <f t="shared" si="12"/>
        <v>40</v>
      </c>
      <c r="S13" s="30">
        <f t="shared" si="13"/>
        <v>45</v>
      </c>
      <c r="T13" s="25">
        <f t="array" ref="T13">IF(ISBLANK(ALS_Sprint!$A$2),100,IF(ISBLANK(A13),100,IF((OR(EXACT(A13,ALS_Sprint!$C$2:$C$148))),VLOOKUP(A13,ALS_Sprint!$C$2:$I$148,4,FALSE))))</f>
        <v>18.25</v>
      </c>
      <c r="U13" s="29">
        <f t="shared" si="14"/>
        <v>17</v>
      </c>
      <c r="V13" s="40">
        <f>VLOOKUP(U13,[1]Punktezuordnung!$A$2:$B$52,2,FALSE())</f>
        <v>34</v>
      </c>
      <c r="W13" s="55">
        <f t="array" ref="W13">IF(ISBLANK(ALS_Wurf!$A$2),0,IF(ISBLANK(A13),0,IF((OR(EXACT(A13,ALS_Wurf!$C$2:$C$148))),VLOOKUP(A13,ALS_Wurf!$C$2:$I$148,4,FALSE))))</f>
        <v>29</v>
      </c>
      <c r="X13" s="29">
        <f t="shared" si="15"/>
        <v>2</v>
      </c>
      <c r="Y13" s="40">
        <f>VLOOKUP(X13,[1]Punktezuordnung!$A$2:$B$52,2,FALSE())</f>
        <v>49</v>
      </c>
      <c r="Z13" s="28">
        <f t="array" ref="Z13">IF(ISBLANK(FRI_Sprint!$A$2),100,IF(ISBLANK(A13),100,IF((OR(EXACT(A13,FRI_Sprint!$C$2:$C$149))),VLOOKUP(A13,FRI_Sprint!$C$2:$I$149,4,FALSE))))</f>
        <v>50</v>
      </c>
      <c r="AA13" s="29">
        <f t="shared" si="16"/>
        <v>19</v>
      </c>
      <c r="AB13" s="40">
        <f>VLOOKUP(AA13,[1]Punktezuordnung!$A$2:$B$52,2,FALSE())</f>
        <v>32</v>
      </c>
      <c r="AC13" s="37">
        <f t="array" ref="AC13">IF(ISBLANK(FRI_Stoß!$A$2),0,IF(ISBLANK(A13),0,IF((OR(EXACT(A13,FRI_Stoß!$C$2:$C$147))),VLOOKUP(A13,FRI_Stoß!$C$2:$I$147,4,FALSE))))</f>
        <v>1.5</v>
      </c>
      <c r="AD13" s="29">
        <f t="shared" si="17"/>
        <v>10</v>
      </c>
      <c r="AE13" s="40">
        <f>VLOOKUP(AD13,[1]Punktezuordnung!$A$2:$B$52,2,FALSE())</f>
        <v>41</v>
      </c>
      <c r="AF13" s="59">
        <f t="array" ref="AF13">IF(ISBLANK(LAT_Zielweit!$A$2),0,IF(ISBLANK(A13),0,IF((OR(EXACT(A13,LAT_Zielweit!$C$2:$C$155))),VLOOKUP(A13,LAT_Zielweit!$C$2:$I$155,4,FALSE))))</f>
        <v>3</v>
      </c>
      <c r="AG13" s="29">
        <f t="shared" si="18"/>
        <v>14</v>
      </c>
      <c r="AH13" s="40">
        <f>VLOOKUP(AG13,[1]Punktezuordnung!$A$2:$B$52,2,FALSE())</f>
        <v>37</v>
      </c>
      <c r="AI13" s="59">
        <f t="array" ref="AI13">IF(ISBLANK(LAT_Dreh!$A$2),0,IF(ISBLANK(A13),0,IF((OR(EXACT(A13,LAT_Dreh!$C$2:$C$156))),VLOOKUP(A13,LAT_Dreh!$C$2:$I$156,4,FALSE))))</f>
        <v>21</v>
      </c>
      <c r="AJ13" s="29">
        <f t="shared" si="19"/>
        <v>5</v>
      </c>
      <c r="AK13" s="40">
        <f>VLOOKUP(AJ13,[1]Punktezuordnung!$A$2:$B$52,2,FALSE())</f>
        <v>46</v>
      </c>
      <c r="AL13" s="27">
        <f t="array" ref="AL13">IF(ISBLANK(NIA_Cross!$A$2),100,IF(ISBLANK(A13),100,IF((OR(EXACT(A13,NIA_Cross!$C$2:$C$154))),VLOOKUP(A13,NIA_Cross!$C$2:$I$154,4,FALSE))))</f>
        <v>154.4</v>
      </c>
      <c r="AM13" s="29">
        <f t="shared" si="20"/>
        <v>14</v>
      </c>
      <c r="AN13" s="30">
        <f>VLOOKUP(AM13,[1]Punktezuordnung!$A$2:$B$52,2,FALSE())</f>
        <v>37</v>
      </c>
      <c r="AO13" s="52">
        <f t="array" ref="AO13">IF(ISBLANK(NIA_Weit!$A$2),0,IF(ISBLANK(A13),0,IF((OR(EXACT(A13,NIA_Weit!$C$2:$C$153))),VLOOKUP(A13,NIA_Weit!$C$2:$I$153,4,FALSE))))</f>
        <v>23</v>
      </c>
      <c r="AP13" s="29">
        <f t="shared" si="21"/>
        <v>8</v>
      </c>
      <c r="AQ13" s="40">
        <f>VLOOKUP(AP13,[1]Punktezuordnung!$A$2:$B$52,2,FALSE())</f>
        <v>43</v>
      </c>
      <c r="AR13" s="26">
        <f t="array" ref="AR13">IF(ISBLANK(STO_Weit!$A$2),0,IF(ISBLANK(A13),0,IF((OR(EXACT(A13,STO_Weit!$C$2:$C$133))),VLOOKUP(A13,STO_Weit!$C$2:$I$133,4,FALSE))))</f>
        <v>2.25</v>
      </c>
      <c r="AS13" s="29">
        <f t="shared" si="22"/>
        <v>3</v>
      </c>
      <c r="AT13" s="30">
        <f>VLOOKUP(AS13,[1]Punktezuordnung!$A$2:$B$52,2,FALSE())</f>
        <v>48</v>
      </c>
      <c r="AU13" s="28">
        <f t="array" ref="AU13">IF(ISBLANK(STO_Schlagwurf!$A$2),0,IF(ISBLANK(A13),0,IF((OR(EXACT(A13,STO_Schlagwurf!$C$2:$C$133))),VLOOKUP(A13,STO_Schlagwurf!$C$2:$I$133,4,FALSE))))</f>
        <v>29</v>
      </c>
      <c r="AV13" s="29">
        <f t="shared" si="23"/>
        <v>9</v>
      </c>
      <c r="AW13" s="30">
        <f>VLOOKUP(AV13,[1]Punktezuordnung!$A$2:$B$52,2,FALSE())</f>
        <v>42</v>
      </c>
      <c r="AX13" s="26">
        <f t="array" ref="AX13">IF(ISBLANK(ANG_Hindernissprint!$A$2),100,IF(ISBLANK(A13),100,IF((OR(EXACT(A13,ANG_Hindernissprint!$C$2:$C$143))),VLOOKUP(A13,ANG_Hindernissprint!$C$2:$I$143,4,FALSE))))</f>
        <v>14.74</v>
      </c>
      <c r="AY13" s="33">
        <f t="shared" si="24"/>
        <v>11</v>
      </c>
      <c r="AZ13" s="30">
        <f>VLOOKUP(AY13,[1]Punktezuordnung!$A$2:$B$52,2,FALSE())</f>
        <v>40</v>
      </c>
      <c r="BA13" s="54">
        <f t="array" ref="BA13">IF(ISBLANK(ANG_Hoch!$A$2),0,IF(ISBLANK(A13),0,IF((OR(EXACT(A13,ANG_Hoch!$C$2:$C$143))),VLOOKUP(A13,ANG_Hoch!$C$2:$I$143,4,FALSE))))</f>
        <v>0.65</v>
      </c>
      <c r="BB13" s="29">
        <f t="shared" si="25"/>
        <v>6</v>
      </c>
      <c r="BC13" s="39">
        <f>VLOOKUP(BB13,[1]Punktezuordnung!$A$2:$B$52,2,FALSE())</f>
        <v>45</v>
      </c>
    </row>
    <row r="14" spans="1:55" x14ac:dyDescent="0.3">
      <c r="A14" s="24" t="s">
        <v>167</v>
      </c>
      <c r="B14" s="24" t="s">
        <v>32</v>
      </c>
      <c r="C14" s="24">
        <v>2018</v>
      </c>
      <c r="D14" s="24" t="s">
        <v>25</v>
      </c>
      <c r="E14" s="29">
        <f t="shared" si="0"/>
        <v>11</v>
      </c>
      <c r="F14" s="40">
        <f>SUM(LARGE(H14:S14,{1;2;3;4;5;6;7;8;9}))</f>
        <v>385</v>
      </c>
      <c r="G14" s="34">
        <f t="shared" si="1"/>
        <v>10</v>
      </c>
      <c r="H14" s="35">
        <f t="shared" si="2"/>
        <v>50</v>
      </c>
      <c r="I14" s="30">
        <f t="shared" si="3"/>
        <v>35</v>
      </c>
      <c r="J14" s="35">
        <f t="shared" si="4"/>
        <v>49</v>
      </c>
      <c r="K14" s="30">
        <f t="shared" si="5"/>
        <v>36</v>
      </c>
      <c r="L14" s="31">
        <f t="shared" si="6"/>
        <v>0</v>
      </c>
      <c r="M14" s="32">
        <f t="shared" si="7"/>
        <v>0</v>
      </c>
      <c r="N14" s="36">
        <f t="shared" si="8"/>
        <v>44</v>
      </c>
      <c r="O14" s="51">
        <f t="shared" si="9"/>
        <v>40</v>
      </c>
      <c r="P14" s="35">
        <f t="shared" si="10"/>
        <v>37</v>
      </c>
      <c r="Q14" s="30">
        <f t="shared" si="11"/>
        <v>30</v>
      </c>
      <c r="R14" s="35">
        <f t="shared" si="12"/>
        <v>49</v>
      </c>
      <c r="S14" s="30">
        <f t="shared" si="13"/>
        <v>45</v>
      </c>
      <c r="T14" s="25">
        <f t="array" ref="T14">IF(ISBLANK(ALS_Sprint!$A$2),100,IF(ISBLANK(A14),100,IF((OR(EXACT(A14,ALS_Sprint!$C$2:$C$148))),VLOOKUP(A14,ALS_Sprint!$C$2:$I$148,4,FALSE))))</f>
        <v>15.22</v>
      </c>
      <c r="U14" s="29">
        <f t="shared" si="14"/>
        <v>1</v>
      </c>
      <c r="V14" s="40">
        <f>VLOOKUP(U14,[1]Punktezuordnung!$A$2:$B$52,2,FALSE())</f>
        <v>50</v>
      </c>
      <c r="W14" s="55">
        <f t="array" ref="W14">IF(ISBLANK(ALS_Wurf!$A$2),0,IF(ISBLANK(A14),0,IF((OR(EXACT(A14,ALS_Wurf!$C$2:$C$148))),VLOOKUP(A14,ALS_Wurf!$C$2:$I$148,4,FALSE))))</f>
        <v>17</v>
      </c>
      <c r="X14" s="29">
        <f t="shared" si="15"/>
        <v>16</v>
      </c>
      <c r="Y14" s="40">
        <f>VLOOKUP(X14,[1]Punktezuordnung!$A$2:$B$52,2,FALSE())</f>
        <v>35</v>
      </c>
      <c r="Z14" s="28">
        <f t="array" ref="Z14">IF(ISBLANK(FRI_Sprint!$A$2),100,IF(ISBLANK(A14),100,IF((OR(EXACT(A14,FRI_Sprint!$C$2:$C$149))),VLOOKUP(A14,FRI_Sprint!$C$2:$I$149,4,FALSE))))</f>
        <v>13.4</v>
      </c>
      <c r="AA14" s="29">
        <f t="shared" si="16"/>
        <v>2</v>
      </c>
      <c r="AB14" s="40">
        <f>VLOOKUP(AA14,[1]Punktezuordnung!$A$2:$B$52,2,FALSE())</f>
        <v>49</v>
      </c>
      <c r="AC14" s="37">
        <f t="array" ref="AC14">IF(ISBLANK(FRI_Stoß!$A$2),0,IF(ISBLANK(A14),0,IF((OR(EXACT(A14,FRI_Stoß!$C$2:$C$147))),VLOOKUP(A14,FRI_Stoß!$C$2:$I$147,4,FALSE))))</f>
        <v>1.25</v>
      </c>
      <c r="AD14" s="29">
        <f t="shared" si="17"/>
        <v>15</v>
      </c>
      <c r="AE14" s="40">
        <f>VLOOKUP(AD14,[1]Punktezuordnung!$A$2:$B$52,2,FALSE())</f>
        <v>36</v>
      </c>
      <c r="AF14" s="59" t="b">
        <f t="array" ref="AF14">IF(ISBLANK(LAT_Zielweit!$A$2),0,IF(ISBLANK(A14),0,IF((OR(EXACT(A14,LAT_Zielweit!$C$2:$C$155))),VLOOKUP(A14,LAT_Zielweit!$C$2:$I$155,4,FALSE))))</f>
        <v>0</v>
      </c>
      <c r="AG14" s="29">
        <f t="shared" si="18"/>
        <v>51</v>
      </c>
      <c r="AH14" s="40">
        <f>VLOOKUP(AG14,[1]Punktezuordnung!$A$2:$B$52,2,FALSE())</f>
        <v>0</v>
      </c>
      <c r="AI14" s="59" t="b">
        <f t="array" ref="AI14">IF(ISBLANK(LAT_Dreh!$A$2),0,IF(ISBLANK(A14),0,IF((OR(EXACT(A14,LAT_Dreh!$C$2:$C$156))),VLOOKUP(A14,LAT_Dreh!$C$2:$I$156,4,FALSE))))</f>
        <v>0</v>
      </c>
      <c r="AJ14" s="29">
        <f t="shared" si="19"/>
        <v>51</v>
      </c>
      <c r="AK14" s="40">
        <f>VLOOKUP(AJ14,[1]Punktezuordnung!$A$2:$B$52,2,FALSE())</f>
        <v>0</v>
      </c>
      <c r="AL14" s="27">
        <f t="array" ref="AL14">IF(ISBLANK(NIA_Cross!$A$2),100,IF(ISBLANK(A14),100,IF((OR(EXACT(A14,NIA_Cross!$C$2:$C$154))),VLOOKUP(A14,NIA_Cross!$C$2:$I$154,4,FALSE))))</f>
        <v>141.9</v>
      </c>
      <c r="AM14" s="29">
        <f t="shared" si="20"/>
        <v>7</v>
      </c>
      <c r="AN14" s="30">
        <f>VLOOKUP(AM14,[1]Punktezuordnung!$A$2:$B$52,2,FALSE())</f>
        <v>44</v>
      </c>
      <c r="AO14" s="52">
        <f t="array" ref="AO14">IF(ISBLANK(NIA_Weit!$A$2),0,IF(ISBLANK(A14),0,IF((OR(EXACT(A14,NIA_Weit!$C$2:$C$153))),VLOOKUP(A14,NIA_Weit!$C$2:$I$153,4,FALSE))))</f>
        <v>19</v>
      </c>
      <c r="AP14" s="29">
        <f t="shared" si="21"/>
        <v>11</v>
      </c>
      <c r="AQ14" s="40">
        <f>VLOOKUP(AP14,[1]Punktezuordnung!$A$2:$B$52,2,FALSE())</f>
        <v>40</v>
      </c>
      <c r="AR14" s="26">
        <f t="array" ref="AR14">IF(ISBLANK(STO_Weit!$A$2),0,IF(ISBLANK(A14),0,IF((OR(EXACT(A14,STO_Weit!$C$2:$C$133))),VLOOKUP(A14,STO_Weit!$C$2:$I$133,4,FALSE))))</f>
        <v>1.75</v>
      </c>
      <c r="AS14" s="29">
        <f t="shared" si="22"/>
        <v>14</v>
      </c>
      <c r="AT14" s="30">
        <f>VLOOKUP(AS14,[1]Punktezuordnung!$A$2:$B$52,2,FALSE())</f>
        <v>37</v>
      </c>
      <c r="AU14" s="28">
        <f t="array" ref="AU14">IF(ISBLANK(STO_Schlagwurf!$A$2),0,IF(ISBLANK(A14),0,IF((OR(EXACT(A14,STO_Schlagwurf!$C$2:$C$133))),VLOOKUP(A14,STO_Schlagwurf!$C$2:$I$133,4,FALSE))))</f>
        <v>20</v>
      </c>
      <c r="AV14" s="29">
        <f t="shared" si="23"/>
        <v>21</v>
      </c>
      <c r="AW14" s="30">
        <f>VLOOKUP(AV14,[1]Punktezuordnung!$A$2:$B$52,2,FALSE())</f>
        <v>30</v>
      </c>
      <c r="AX14" s="26">
        <f t="array" ref="AX14">IF(ISBLANK(ANG_Hindernissprint!$A$2),100,IF(ISBLANK(A14),100,IF((OR(EXACT(A14,ANG_Hindernissprint!$C$2:$C$143))),VLOOKUP(A14,ANG_Hindernissprint!$C$2:$I$143,4,FALSE))))</f>
        <v>13.75</v>
      </c>
      <c r="AY14" s="33">
        <f t="shared" si="24"/>
        <v>2</v>
      </c>
      <c r="AZ14" s="30">
        <f>VLOOKUP(AY14,[1]Punktezuordnung!$A$2:$B$52,2,FALSE())</f>
        <v>49</v>
      </c>
      <c r="BA14" s="54">
        <f t="array" ref="BA14">IF(ISBLANK(ANG_Hoch!$A$2),0,IF(ISBLANK(A14),0,IF((OR(EXACT(A14,ANG_Hoch!$C$2:$C$143))),VLOOKUP(A14,ANG_Hoch!$C$2:$I$143,4,FALSE))))</f>
        <v>0.65</v>
      </c>
      <c r="BB14" s="29">
        <f t="shared" si="25"/>
        <v>6</v>
      </c>
      <c r="BC14" s="39">
        <f>VLOOKUP(BB14,[1]Punktezuordnung!$A$2:$B$52,2,FALSE())</f>
        <v>45</v>
      </c>
    </row>
    <row r="15" spans="1:55" x14ac:dyDescent="0.3">
      <c r="A15" s="24" t="s">
        <v>182</v>
      </c>
      <c r="B15" s="24" t="s">
        <v>32</v>
      </c>
      <c r="C15" s="24">
        <v>2018</v>
      </c>
      <c r="D15" s="24" t="s">
        <v>27</v>
      </c>
      <c r="E15" s="29">
        <f t="shared" si="0"/>
        <v>12</v>
      </c>
      <c r="F15" s="40">
        <f>SUM(LARGE(H15:S15,{1;2;3;4;5;6;7;8;9}))</f>
        <v>376</v>
      </c>
      <c r="G15" s="34">
        <f t="shared" si="1"/>
        <v>12</v>
      </c>
      <c r="H15" s="35">
        <f t="shared" si="2"/>
        <v>35</v>
      </c>
      <c r="I15" s="30">
        <f t="shared" si="3"/>
        <v>44</v>
      </c>
      <c r="J15" s="35">
        <f t="shared" si="4"/>
        <v>36</v>
      </c>
      <c r="K15" s="30">
        <f t="shared" si="5"/>
        <v>41</v>
      </c>
      <c r="L15" s="31">
        <f t="shared" si="6"/>
        <v>46</v>
      </c>
      <c r="M15" s="32">
        <f t="shared" si="7"/>
        <v>38</v>
      </c>
      <c r="N15" s="36">
        <f t="shared" si="8"/>
        <v>38</v>
      </c>
      <c r="O15" s="51">
        <f t="shared" si="9"/>
        <v>48</v>
      </c>
      <c r="P15" s="35">
        <f t="shared" si="10"/>
        <v>37</v>
      </c>
      <c r="Q15" s="30">
        <f t="shared" si="11"/>
        <v>39</v>
      </c>
      <c r="R15" s="35">
        <f t="shared" si="12"/>
        <v>33</v>
      </c>
      <c r="S15" s="30">
        <f t="shared" si="13"/>
        <v>45</v>
      </c>
      <c r="T15" s="25">
        <f t="array" ref="T15">IF(ISBLANK(ALS_Sprint!$A$2),100,IF(ISBLANK(A15),100,IF((OR(EXACT(A15,ALS_Sprint!$C$2:$C$148))),VLOOKUP(A15,ALS_Sprint!$C$2:$I$148,4,FALSE))))</f>
        <v>18.079999999999998</v>
      </c>
      <c r="U15" s="29">
        <f t="shared" si="14"/>
        <v>16</v>
      </c>
      <c r="V15" s="40">
        <f>VLOOKUP(U15,[1]Punktezuordnung!$A$2:$B$52,2,FALSE())</f>
        <v>35</v>
      </c>
      <c r="W15" s="55">
        <f t="array" ref="W15">IF(ISBLANK(ALS_Wurf!$A$2),0,IF(ISBLANK(A15),0,IF((OR(EXACT(A15,ALS_Wurf!$C$2:$C$148))),VLOOKUP(A15,ALS_Wurf!$C$2:$I$148,4,FALSE))))</f>
        <v>23</v>
      </c>
      <c r="X15" s="29">
        <f t="shared" si="15"/>
        <v>7</v>
      </c>
      <c r="Y15" s="40">
        <f>VLOOKUP(X15,[1]Punktezuordnung!$A$2:$B$52,2,FALSE())</f>
        <v>44</v>
      </c>
      <c r="Z15" s="28">
        <f t="array" ref="Z15">IF(ISBLANK(FRI_Sprint!$A$2),100,IF(ISBLANK(A15),100,IF((OR(EXACT(A15,FRI_Sprint!$C$2:$C$149))),VLOOKUP(A15,FRI_Sprint!$C$2:$I$149,4,FALSE))))</f>
        <v>15.4</v>
      </c>
      <c r="AA15" s="29">
        <f t="shared" si="16"/>
        <v>15</v>
      </c>
      <c r="AB15" s="40">
        <f>VLOOKUP(AA15,[1]Punktezuordnung!$A$2:$B$52,2,FALSE())</f>
        <v>36</v>
      </c>
      <c r="AC15" s="37">
        <f t="array" ref="AC15">IF(ISBLANK(FRI_Stoß!$A$2),0,IF(ISBLANK(A15),0,IF((OR(EXACT(A15,FRI_Stoß!$C$2:$C$147))),VLOOKUP(A15,FRI_Stoß!$C$2:$I$147,4,FALSE))))</f>
        <v>1.5</v>
      </c>
      <c r="AD15" s="29">
        <f t="shared" si="17"/>
        <v>10</v>
      </c>
      <c r="AE15" s="40">
        <f>VLOOKUP(AD15,[1]Punktezuordnung!$A$2:$B$52,2,FALSE())</f>
        <v>41</v>
      </c>
      <c r="AF15" s="59">
        <f t="array" ref="AF15">IF(ISBLANK(LAT_Zielweit!$A$2),0,IF(ISBLANK(A15),0,IF((OR(EXACT(A15,LAT_Zielweit!$C$2:$C$155))),VLOOKUP(A15,LAT_Zielweit!$C$2:$I$155,4,FALSE))))</f>
        <v>5</v>
      </c>
      <c r="AG15" s="29">
        <f t="shared" si="18"/>
        <v>5</v>
      </c>
      <c r="AH15" s="40">
        <f>VLOOKUP(AG15,[1]Punktezuordnung!$A$2:$B$52,2,FALSE())</f>
        <v>46</v>
      </c>
      <c r="AI15" s="59">
        <f t="array" ref="AI15">IF(ISBLANK(LAT_Dreh!$A$2),0,IF(ISBLANK(A15),0,IF((OR(EXACT(A15,LAT_Dreh!$C$2:$C$156))),VLOOKUP(A15,LAT_Dreh!$C$2:$I$156,4,FALSE))))</f>
        <v>17</v>
      </c>
      <c r="AJ15" s="29">
        <f t="shared" si="19"/>
        <v>13</v>
      </c>
      <c r="AK15" s="40">
        <f>VLOOKUP(AJ15,[1]Punktezuordnung!$A$2:$B$52,2,FALSE())</f>
        <v>38</v>
      </c>
      <c r="AL15" s="27">
        <f t="array" ref="AL15">IF(ISBLANK(NIA_Cross!$A$2),100,IF(ISBLANK(A15),100,IF((OR(EXACT(A15,NIA_Cross!$C$2:$C$154))),VLOOKUP(A15,NIA_Cross!$C$2:$I$154,4,FALSE))))</f>
        <v>154.19999999999999</v>
      </c>
      <c r="AM15" s="29">
        <f t="shared" si="20"/>
        <v>13</v>
      </c>
      <c r="AN15" s="30">
        <f>VLOOKUP(AM15,[1]Punktezuordnung!$A$2:$B$52,2,FALSE())</f>
        <v>38</v>
      </c>
      <c r="AO15" s="52">
        <f t="array" ref="AO15">IF(ISBLANK(NIA_Weit!$A$2),0,IF(ISBLANK(A15),0,IF((OR(EXACT(A15,NIA_Weit!$C$2:$C$153))),VLOOKUP(A15,NIA_Weit!$C$2:$I$153,4,FALSE))))</f>
        <v>30</v>
      </c>
      <c r="AP15" s="29">
        <f t="shared" si="21"/>
        <v>3</v>
      </c>
      <c r="AQ15" s="40">
        <f>VLOOKUP(AP15,[1]Punktezuordnung!$A$2:$B$52,2,FALSE())</f>
        <v>48</v>
      </c>
      <c r="AR15" s="26">
        <f t="array" ref="AR15">IF(ISBLANK(STO_Weit!$A$2),0,IF(ISBLANK(A15),0,IF((OR(EXACT(A15,STO_Weit!$C$2:$C$133))),VLOOKUP(A15,STO_Weit!$C$2:$I$133,4,FALSE))))</f>
        <v>1.75</v>
      </c>
      <c r="AS15" s="29">
        <f t="shared" si="22"/>
        <v>14</v>
      </c>
      <c r="AT15" s="30">
        <f>VLOOKUP(AS15,[1]Punktezuordnung!$A$2:$B$52,2,FALSE())</f>
        <v>37</v>
      </c>
      <c r="AU15" s="28">
        <f t="array" ref="AU15">IF(ISBLANK(STO_Schlagwurf!$A$2),0,IF(ISBLANK(A15),0,IF((OR(EXACT(A15,STO_Schlagwurf!$C$2:$C$133))),VLOOKUP(A15,STO_Schlagwurf!$C$2:$I$133,4,FALSE))))</f>
        <v>27</v>
      </c>
      <c r="AV15" s="29">
        <f t="shared" si="23"/>
        <v>12</v>
      </c>
      <c r="AW15" s="30">
        <f>VLOOKUP(AV15,[1]Punktezuordnung!$A$2:$B$52,2,FALSE())</f>
        <v>39</v>
      </c>
      <c r="AX15" s="26">
        <f t="array" ref="AX15">IF(ISBLANK(ANG_Hindernissprint!$A$2),100,IF(ISBLANK(A15),100,IF((OR(EXACT(A15,ANG_Hindernissprint!$C$2:$C$143))),VLOOKUP(A15,ANG_Hindernissprint!$C$2:$I$143,4,FALSE))))</f>
        <v>15.15</v>
      </c>
      <c r="AY15" s="33">
        <f t="shared" si="24"/>
        <v>18</v>
      </c>
      <c r="AZ15" s="30">
        <f>VLOOKUP(AY15,[1]Punktezuordnung!$A$2:$B$52,2,FALSE())</f>
        <v>33</v>
      </c>
      <c r="BA15" s="54">
        <f t="array" ref="BA15">IF(ISBLANK(ANG_Hoch!$A$2),0,IF(ISBLANK(A15),0,IF((OR(EXACT(A15,ANG_Hoch!$C$2:$C$143))),VLOOKUP(A15,ANG_Hoch!$C$2:$I$143,4,FALSE))))</f>
        <v>0.65</v>
      </c>
      <c r="BB15" s="29">
        <f t="shared" si="25"/>
        <v>6</v>
      </c>
      <c r="BC15" s="39">
        <f>VLOOKUP(BB15,[1]Punktezuordnung!$A$2:$B$52,2,FALSE())</f>
        <v>45</v>
      </c>
    </row>
    <row r="16" spans="1:55" x14ac:dyDescent="0.3">
      <c r="A16" s="24" t="s">
        <v>181</v>
      </c>
      <c r="B16" s="24" t="s">
        <v>32</v>
      </c>
      <c r="C16" s="24">
        <v>2018</v>
      </c>
      <c r="D16" s="24" t="s">
        <v>184</v>
      </c>
      <c r="E16" s="29">
        <f t="shared" si="0"/>
        <v>13</v>
      </c>
      <c r="F16" s="40">
        <f>SUM(LARGE(H16:S16,{1;2;3;4;5;6;7;8;9}))</f>
        <v>347</v>
      </c>
      <c r="G16" s="34">
        <f t="shared" si="1"/>
        <v>10</v>
      </c>
      <c r="H16" s="35">
        <f t="shared" si="2"/>
        <v>36</v>
      </c>
      <c r="I16" s="30">
        <f t="shared" si="3"/>
        <v>34</v>
      </c>
      <c r="J16" s="35">
        <f t="shared" si="4"/>
        <v>0</v>
      </c>
      <c r="K16" s="30">
        <f t="shared" si="5"/>
        <v>0</v>
      </c>
      <c r="L16" s="31">
        <f t="shared" si="6"/>
        <v>42</v>
      </c>
      <c r="M16" s="32">
        <f t="shared" si="7"/>
        <v>45</v>
      </c>
      <c r="N16" s="36">
        <f t="shared" si="8"/>
        <v>40</v>
      </c>
      <c r="O16" s="51">
        <f t="shared" si="9"/>
        <v>37</v>
      </c>
      <c r="P16" s="35">
        <f t="shared" si="10"/>
        <v>42</v>
      </c>
      <c r="Q16" s="30">
        <f t="shared" si="11"/>
        <v>34</v>
      </c>
      <c r="R16" s="35">
        <f t="shared" si="12"/>
        <v>30</v>
      </c>
      <c r="S16" s="30">
        <f t="shared" si="13"/>
        <v>37</v>
      </c>
      <c r="T16" s="25">
        <f t="array" ref="T16">IF(ISBLANK(ALS_Sprint!$A$2),100,IF(ISBLANK(A16),100,IF((OR(EXACT(A16,ALS_Sprint!$C$2:$C$148))),VLOOKUP(A16,ALS_Sprint!$C$2:$I$148,4,FALSE))))</f>
        <v>18.04</v>
      </c>
      <c r="U16" s="29">
        <f t="shared" si="14"/>
        <v>15</v>
      </c>
      <c r="V16" s="40">
        <f>VLOOKUP(U16,[1]Punktezuordnung!$A$2:$B$52,2,FALSE())</f>
        <v>36</v>
      </c>
      <c r="W16" s="55">
        <f t="array" ref="W16">IF(ISBLANK(ALS_Wurf!$A$2),0,IF(ISBLANK(A16),0,IF((OR(EXACT(A16,ALS_Wurf!$C$2:$C$148))),VLOOKUP(A16,ALS_Wurf!$C$2:$I$148,4,FALSE))))</f>
        <v>16</v>
      </c>
      <c r="X16" s="29">
        <f t="shared" si="15"/>
        <v>17</v>
      </c>
      <c r="Y16" s="40">
        <f>VLOOKUP(X16,[1]Punktezuordnung!$A$2:$B$52,2,FALSE())</f>
        <v>34</v>
      </c>
      <c r="Z16" s="28" t="b">
        <f t="array" ref="Z16">IF(ISBLANK(FRI_Sprint!$A$2),100,IF(ISBLANK(A16),100,IF((OR(EXACT(A16,FRI_Sprint!$C$2:$C$149))),VLOOKUP(A16,FRI_Sprint!$C$2:$I$149,4,FALSE))))</f>
        <v>0</v>
      </c>
      <c r="AA16" s="29">
        <f t="shared" si="16"/>
        <v>51</v>
      </c>
      <c r="AB16" s="40">
        <f>VLOOKUP(AA16,[1]Punktezuordnung!$A$2:$B$52,2,FALSE())</f>
        <v>0</v>
      </c>
      <c r="AC16" s="37" t="b">
        <f t="array" ref="AC16">IF(ISBLANK(FRI_Stoß!$A$2),0,IF(ISBLANK(A16),0,IF((OR(EXACT(A16,FRI_Stoß!$C$2:$C$147))),VLOOKUP(A16,FRI_Stoß!$C$2:$I$147,4,FALSE))))</f>
        <v>0</v>
      </c>
      <c r="AD16" s="29">
        <f t="shared" si="17"/>
        <v>51</v>
      </c>
      <c r="AE16" s="40">
        <f>VLOOKUP(AD16,[1]Punktezuordnung!$A$2:$B$52,2,FALSE())</f>
        <v>0</v>
      </c>
      <c r="AF16" s="59">
        <f t="array" ref="AF16">IF(ISBLANK(LAT_Zielweit!$A$2),0,IF(ISBLANK(A16),0,IF((OR(EXACT(A16,LAT_Zielweit!$C$2:$C$155))),VLOOKUP(A16,LAT_Zielweit!$C$2:$I$155,4,FALSE))))</f>
        <v>4</v>
      </c>
      <c r="AG16" s="29">
        <f t="shared" si="18"/>
        <v>9</v>
      </c>
      <c r="AH16" s="40">
        <f>VLOOKUP(AG16,[1]Punktezuordnung!$A$2:$B$52,2,FALSE())</f>
        <v>42</v>
      </c>
      <c r="AI16" s="59">
        <f t="array" ref="AI16">IF(ISBLANK(LAT_Dreh!$A$2),0,IF(ISBLANK(A16),0,IF((OR(EXACT(A16,LAT_Dreh!$C$2:$C$156))),VLOOKUP(A16,LAT_Dreh!$C$2:$I$156,4,FALSE))))</f>
        <v>19</v>
      </c>
      <c r="AJ16" s="29">
        <f t="shared" si="19"/>
        <v>6</v>
      </c>
      <c r="AK16" s="40">
        <f>VLOOKUP(AJ16,[1]Punktezuordnung!$A$2:$B$52,2,FALSE())</f>
        <v>45</v>
      </c>
      <c r="AL16" s="27">
        <f t="array" ref="AL16">IF(ISBLANK(NIA_Cross!$A$2),100,IF(ISBLANK(A16),100,IF((OR(EXACT(A16,NIA_Cross!$C$2:$C$154))),VLOOKUP(A16,NIA_Cross!$C$2:$I$154,4,FALSE))))</f>
        <v>149</v>
      </c>
      <c r="AM16" s="29">
        <f t="shared" si="20"/>
        <v>11</v>
      </c>
      <c r="AN16" s="30">
        <f>VLOOKUP(AM16,[1]Punktezuordnung!$A$2:$B$52,2,FALSE())</f>
        <v>40</v>
      </c>
      <c r="AO16" s="52">
        <f t="array" ref="AO16">IF(ISBLANK(NIA_Weit!$A$2),0,IF(ISBLANK(A16),0,IF((OR(EXACT(A16,NIA_Weit!$C$2:$C$153))),VLOOKUP(A16,NIA_Weit!$C$2:$I$153,4,FALSE))))</f>
        <v>16</v>
      </c>
      <c r="AP16" s="29">
        <f t="shared" si="21"/>
        <v>14</v>
      </c>
      <c r="AQ16" s="40">
        <f>VLOOKUP(AP16,[1]Punktezuordnung!$A$2:$B$52,2,FALSE())</f>
        <v>37</v>
      </c>
      <c r="AR16" s="26">
        <f t="array" ref="AR16">IF(ISBLANK(STO_Weit!$A$2),0,IF(ISBLANK(A16),0,IF((OR(EXACT(A16,STO_Weit!$C$2:$C$133))),VLOOKUP(A16,STO_Weit!$C$2:$I$133,4,FALSE))))</f>
        <v>2</v>
      </c>
      <c r="AS16" s="29">
        <f t="shared" si="22"/>
        <v>9</v>
      </c>
      <c r="AT16" s="30">
        <f>VLOOKUP(AS16,[1]Punktezuordnung!$A$2:$B$52,2,FALSE())</f>
        <v>42</v>
      </c>
      <c r="AU16" s="28">
        <f t="array" ref="AU16">IF(ISBLANK(STO_Schlagwurf!$A$2),0,IF(ISBLANK(A16),0,IF((OR(EXACT(A16,STO_Schlagwurf!$C$2:$C$133))),VLOOKUP(A16,STO_Schlagwurf!$C$2:$I$133,4,FALSE))))</f>
        <v>21</v>
      </c>
      <c r="AV16" s="29">
        <f t="shared" si="23"/>
        <v>17</v>
      </c>
      <c r="AW16" s="30">
        <f>VLOOKUP(AV16,[1]Punktezuordnung!$A$2:$B$52,2,FALSE())</f>
        <v>34</v>
      </c>
      <c r="AX16" s="26">
        <f t="array" ref="AX16">IF(ISBLANK(ANG_Hindernissprint!$A$2),100,IF(ISBLANK(A16),100,IF((OR(EXACT(A16,ANG_Hindernissprint!$C$2:$C$143))),VLOOKUP(A16,ANG_Hindernissprint!$C$2:$I$143,4,FALSE))))</f>
        <v>16.12</v>
      </c>
      <c r="AY16" s="33">
        <f t="shared" si="24"/>
        <v>21</v>
      </c>
      <c r="AZ16" s="30">
        <f>VLOOKUP(AY16,[1]Punktezuordnung!$A$2:$B$52,2,FALSE())</f>
        <v>30</v>
      </c>
      <c r="BA16" s="54">
        <f t="array" ref="BA16">IF(ISBLANK(ANG_Hoch!$A$2),0,IF(ISBLANK(A16),0,IF((OR(EXACT(A16,ANG_Hoch!$C$2:$C$143))),VLOOKUP(A16,ANG_Hoch!$C$2:$I$143,4,FALSE))))</f>
        <v>0.55000000000000004</v>
      </c>
      <c r="BB16" s="29">
        <f t="shared" si="25"/>
        <v>14</v>
      </c>
      <c r="BC16" s="39">
        <f>VLOOKUP(BB16,[1]Punktezuordnung!$A$2:$B$52,2,FALSE())</f>
        <v>37</v>
      </c>
    </row>
    <row r="17" spans="1:55" x14ac:dyDescent="0.3">
      <c r="A17" s="24" t="s">
        <v>217</v>
      </c>
      <c r="B17" s="24" t="s">
        <v>32</v>
      </c>
      <c r="C17" s="24">
        <v>2018</v>
      </c>
      <c r="D17" s="24" t="s">
        <v>25</v>
      </c>
      <c r="E17" s="29">
        <f t="shared" si="0"/>
        <v>14</v>
      </c>
      <c r="F17" s="40">
        <f>SUM(LARGE(H17:S17,{1;2;3;4;5;6;7;8;9}))</f>
        <v>344</v>
      </c>
      <c r="G17" s="34">
        <f t="shared" si="1"/>
        <v>8</v>
      </c>
      <c r="H17" s="35">
        <f t="shared" si="2"/>
        <v>0</v>
      </c>
      <c r="I17" s="30">
        <f t="shared" si="3"/>
        <v>0</v>
      </c>
      <c r="J17" s="35">
        <f t="shared" si="4"/>
        <v>42</v>
      </c>
      <c r="K17" s="30">
        <f t="shared" si="5"/>
        <v>50</v>
      </c>
      <c r="L17" s="31">
        <f t="shared" si="6"/>
        <v>46</v>
      </c>
      <c r="M17" s="32">
        <f t="shared" si="7"/>
        <v>45</v>
      </c>
      <c r="N17" s="36">
        <f t="shared" si="8"/>
        <v>0</v>
      </c>
      <c r="O17" s="51">
        <f t="shared" si="9"/>
        <v>0</v>
      </c>
      <c r="P17" s="35">
        <f t="shared" si="10"/>
        <v>48</v>
      </c>
      <c r="Q17" s="30">
        <f t="shared" si="11"/>
        <v>38</v>
      </c>
      <c r="R17" s="35">
        <f t="shared" si="12"/>
        <v>38</v>
      </c>
      <c r="S17" s="30">
        <f t="shared" si="13"/>
        <v>37</v>
      </c>
      <c r="T17" s="25" t="b">
        <f t="array" ref="T17">IF(ISBLANK(ALS_Sprint!$A$2),100,IF(ISBLANK(A17),100,IF((OR(EXACT(A17,ALS_Sprint!$C$2:$C$148))),VLOOKUP(A17,ALS_Sprint!$C$2:$I$148,4,FALSE))))</f>
        <v>0</v>
      </c>
      <c r="U17" s="29">
        <f t="shared" si="14"/>
        <v>51</v>
      </c>
      <c r="V17" s="40">
        <f>VLOOKUP(U17,[1]Punktezuordnung!$A$2:$B$52,2,FALSE())</f>
        <v>0</v>
      </c>
      <c r="W17" s="55" t="b">
        <f t="array" ref="W17">IF(ISBLANK(ALS_Wurf!$A$2),0,IF(ISBLANK(A17),0,IF((OR(EXACT(A17,ALS_Wurf!$C$2:$C$148))),VLOOKUP(A17,ALS_Wurf!$C$2:$I$148,4,FALSE))))</f>
        <v>0</v>
      </c>
      <c r="X17" s="29">
        <f t="shared" si="15"/>
        <v>51</v>
      </c>
      <c r="Y17" s="40">
        <f>VLOOKUP(X17,[1]Punktezuordnung!$A$2:$B$52,2,FALSE())</f>
        <v>0</v>
      </c>
      <c r="Z17" s="28">
        <f t="array" ref="Z17">IF(ISBLANK(FRI_Sprint!$A$2),100,IF(ISBLANK(A17),100,IF((OR(EXACT(A17,FRI_Sprint!$C$2:$C$149))),VLOOKUP(A17,FRI_Sprint!$C$2:$I$149,4,FALSE))))</f>
        <v>14.2</v>
      </c>
      <c r="AA17" s="29">
        <f t="shared" si="16"/>
        <v>9</v>
      </c>
      <c r="AB17" s="40">
        <f>VLOOKUP(AA17,[1]Punktezuordnung!$A$2:$B$52,2,FALSE())</f>
        <v>42</v>
      </c>
      <c r="AC17" s="37">
        <f t="array" ref="AC17">IF(ISBLANK(FRI_Stoß!$A$2),0,IF(ISBLANK(A17),0,IF((OR(EXACT(A17,FRI_Stoß!$C$2:$C$147))),VLOOKUP(A17,FRI_Stoß!$C$2:$I$147,4,FALSE))))</f>
        <v>1.75</v>
      </c>
      <c r="AD17" s="29">
        <f t="shared" si="17"/>
        <v>1</v>
      </c>
      <c r="AE17" s="40">
        <f>VLOOKUP(AD17,[1]Punktezuordnung!$A$2:$B$52,2,FALSE())</f>
        <v>50</v>
      </c>
      <c r="AF17" s="59">
        <f t="array" ref="AF17">IF(ISBLANK(LAT_Zielweit!$A$2),0,IF(ISBLANK(A17),0,IF((OR(EXACT(A17,LAT_Zielweit!$C$2:$C$155))),VLOOKUP(A17,LAT_Zielweit!$C$2:$I$155,4,FALSE))))</f>
        <v>5</v>
      </c>
      <c r="AG17" s="29">
        <f t="shared" si="18"/>
        <v>5</v>
      </c>
      <c r="AH17" s="40">
        <f>VLOOKUP(AG17,[1]Punktezuordnung!$A$2:$B$52,2,FALSE())</f>
        <v>46</v>
      </c>
      <c r="AI17" s="59">
        <f t="array" ref="AI17">IF(ISBLANK(LAT_Dreh!$A$2),0,IF(ISBLANK(A17),0,IF((OR(EXACT(A17,LAT_Dreh!$C$2:$C$156))),VLOOKUP(A17,LAT_Dreh!$C$2:$I$156,4,FALSE))))</f>
        <v>19</v>
      </c>
      <c r="AJ17" s="29">
        <f t="shared" si="19"/>
        <v>6</v>
      </c>
      <c r="AK17" s="40">
        <f>VLOOKUP(AJ17,[1]Punktezuordnung!$A$2:$B$52,2,FALSE())</f>
        <v>45</v>
      </c>
      <c r="AL17" s="27" t="b">
        <f t="array" ref="AL17">IF(ISBLANK(NIA_Cross!$A$2),100,IF(ISBLANK(A17),100,IF((OR(EXACT(A17,NIA_Cross!$C$2:$C$154))),VLOOKUP(A17,NIA_Cross!$C$2:$I$154,4,FALSE))))</f>
        <v>0</v>
      </c>
      <c r="AM17" s="29">
        <f t="shared" si="20"/>
        <v>51</v>
      </c>
      <c r="AN17" s="30">
        <f>VLOOKUP(AM17,[1]Punktezuordnung!$A$2:$B$52,2,FALSE())</f>
        <v>0</v>
      </c>
      <c r="AO17" s="52" t="b">
        <f t="array" ref="AO17">IF(ISBLANK(NIA_Weit!$A$2),0,IF(ISBLANK(A17),0,IF((OR(EXACT(A17,NIA_Weit!$C$2:$C$153))),VLOOKUP(A17,NIA_Weit!$C$2:$I$153,4,FALSE))))</f>
        <v>0</v>
      </c>
      <c r="AP17" s="29">
        <f t="shared" si="21"/>
        <v>51</v>
      </c>
      <c r="AQ17" s="40">
        <f>VLOOKUP(AP17,[1]Punktezuordnung!$A$2:$B$52,2,FALSE())</f>
        <v>0</v>
      </c>
      <c r="AR17" s="26">
        <f t="array" ref="AR17">IF(ISBLANK(STO_Weit!$A$2),0,IF(ISBLANK(A17),0,IF((OR(EXACT(A17,STO_Weit!$C$2:$C$133))),VLOOKUP(A17,STO_Weit!$C$2:$I$133,4,FALSE))))</f>
        <v>2.25</v>
      </c>
      <c r="AS17" s="29">
        <f t="shared" si="22"/>
        <v>3</v>
      </c>
      <c r="AT17" s="30">
        <f>VLOOKUP(AS17,[1]Punktezuordnung!$A$2:$B$52,2,FALSE())</f>
        <v>48</v>
      </c>
      <c r="AU17" s="28">
        <f t="array" ref="AU17">IF(ISBLANK(STO_Schlagwurf!$A$2),0,IF(ISBLANK(A17),0,IF((OR(EXACT(A17,STO_Schlagwurf!$C$2:$C$133))),VLOOKUP(A17,STO_Schlagwurf!$C$2:$I$133,4,FALSE))))</f>
        <v>26</v>
      </c>
      <c r="AV17" s="29">
        <f t="shared" si="23"/>
        <v>13</v>
      </c>
      <c r="AW17" s="30">
        <f>VLOOKUP(AV17,[1]Punktezuordnung!$A$2:$B$52,2,FALSE())</f>
        <v>38</v>
      </c>
      <c r="AX17" s="26">
        <f t="array" ref="AX17">IF(ISBLANK(ANG_Hindernissprint!$A$2),100,IF(ISBLANK(A17),100,IF((OR(EXACT(A17,ANG_Hindernissprint!$C$2:$C$143))),VLOOKUP(A17,ANG_Hindernissprint!$C$2:$I$143,4,FALSE))))</f>
        <v>14.76</v>
      </c>
      <c r="AY17" s="33">
        <f t="shared" si="24"/>
        <v>13</v>
      </c>
      <c r="AZ17" s="30">
        <f>VLOOKUP(AY17,[1]Punktezuordnung!$A$2:$B$52,2,FALSE())</f>
        <v>38</v>
      </c>
      <c r="BA17" s="54">
        <f t="array" ref="BA17">IF(ISBLANK(ANG_Hoch!$A$2),0,IF(ISBLANK(A17),0,IF((OR(EXACT(A17,ANG_Hoch!$C$2:$C$143))),VLOOKUP(A17,ANG_Hoch!$C$2:$I$143,4,FALSE))))</f>
        <v>0.55000000000000004</v>
      </c>
      <c r="BB17" s="29">
        <f t="shared" si="25"/>
        <v>14</v>
      </c>
      <c r="BC17" s="39">
        <f>VLOOKUP(BB17,[1]Punktezuordnung!$A$2:$B$52,2,FALSE())</f>
        <v>37</v>
      </c>
    </row>
    <row r="18" spans="1:55" x14ac:dyDescent="0.3">
      <c r="A18" s="24" t="s">
        <v>238</v>
      </c>
      <c r="B18" s="24" t="s">
        <v>32</v>
      </c>
      <c r="C18" s="24">
        <v>2018</v>
      </c>
      <c r="D18" s="24" t="s">
        <v>156</v>
      </c>
      <c r="E18" s="29">
        <f t="shared" si="0"/>
        <v>15</v>
      </c>
      <c r="F18" s="40">
        <f>SUM(LARGE(H18:S18,{1;2;3;4;5;6;7;8;9}))</f>
        <v>340</v>
      </c>
      <c r="G18" s="34">
        <f t="shared" si="1"/>
        <v>8</v>
      </c>
      <c r="H18" s="35">
        <f t="shared" si="2"/>
        <v>0</v>
      </c>
      <c r="I18" s="30">
        <f t="shared" si="3"/>
        <v>0</v>
      </c>
      <c r="J18" s="35">
        <f t="shared" si="4"/>
        <v>37</v>
      </c>
      <c r="K18" s="30">
        <f t="shared" si="5"/>
        <v>50</v>
      </c>
      <c r="L18" s="31">
        <f t="shared" si="6"/>
        <v>0</v>
      </c>
      <c r="M18" s="32">
        <f t="shared" si="7"/>
        <v>0</v>
      </c>
      <c r="N18" s="36">
        <f t="shared" si="8"/>
        <v>47</v>
      </c>
      <c r="O18" s="51">
        <f t="shared" si="9"/>
        <v>47</v>
      </c>
      <c r="P18" s="35">
        <f t="shared" si="10"/>
        <v>48</v>
      </c>
      <c r="Q18" s="30">
        <f t="shared" si="11"/>
        <v>34</v>
      </c>
      <c r="R18" s="35">
        <f t="shared" si="12"/>
        <v>40</v>
      </c>
      <c r="S18" s="30">
        <f t="shared" si="13"/>
        <v>37</v>
      </c>
      <c r="T18" s="25" t="b">
        <f t="array" ref="T18">IF(ISBLANK(ALS_Sprint!$A$2),100,IF(ISBLANK(A18),100,IF((OR(EXACT(A18,ALS_Sprint!$C$2:$C$148))),VLOOKUP(A18,ALS_Sprint!$C$2:$I$148,4,FALSE))))</f>
        <v>0</v>
      </c>
      <c r="U18" s="29">
        <f t="shared" si="14"/>
        <v>51</v>
      </c>
      <c r="V18" s="40">
        <f>VLOOKUP(U18,[1]Punktezuordnung!$A$2:$B$52,2,FALSE())</f>
        <v>0</v>
      </c>
      <c r="W18" s="55" t="b">
        <f t="array" ref="W18">IF(ISBLANK(ALS_Wurf!$A$2),0,IF(ISBLANK(A18),0,IF((OR(EXACT(A18,ALS_Wurf!$C$2:$C$148))),VLOOKUP(A18,ALS_Wurf!$C$2:$I$148,4,FALSE))))</f>
        <v>0</v>
      </c>
      <c r="X18" s="29">
        <f t="shared" si="15"/>
        <v>51</v>
      </c>
      <c r="Y18" s="40">
        <f>VLOOKUP(X18,[1]Punktezuordnung!$A$2:$B$52,2,FALSE())</f>
        <v>0</v>
      </c>
      <c r="Z18" s="28">
        <f t="array" ref="Z18">IF(ISBLANK(FRI_Sprint!$A$2),100,IF(ISBLANK(A18),100,IF((OR(EXACT(A18,FRI_Sprint!$C$2:$C$149))),VLOOKUP(A18,FRI_Sprint!$C$2:$I$149,4,FALSE))))</f>
        <v>14.9</v>
      </c>
      <c r="AA18" s="29">
        <f t="shared" si="16"/>
        <v>14</v>
      </c>
      <c r="AB18" s="40">
        <f>VLOOKUP(AA18,[1]Punktezuordnung!$A$2:$B$52,2,FALSE())</f>
        <v>37</v>
      </c>
      <c r="AC18" s="37">
        <f t="array" ref="AC18">IF(ISBLANK(FRI_Stoß!$A$2),0,IF(ISBLANK(A18),0,IF((OR(EXACT(A18,FRI_Stoß!$C$2:$C$147))),VLOOKUP(A18,FRI_Stoß!$C$2:$I$147,4,FALSE))))</f>
        <v>1.75</v>
      </c>
      <c r="AD18" s="29">
        <f t="shared" si="17"/>
        <v>1</v>
      </c>
      <c r="AE18" s="40">
        <f>VLOOKUP(AD18,[1]Punktezuordnung!$A$2:$B$52,2,FALSE())</f>
        <v>50</v>
      </c>
      <c r="AF18" s="59" t="b">
        <f t="array" ref="AF18">IF(ISBLANK(LAT_Zielweit!$A$2),0,IF(ISBLANK(A18),0,IF((OR(EXACT(A18,LAT_Zielweit!$C$2:$C$155))),VLOOKUP(A18,LAT_Zielweit!$C$2:$I$155,4,FALSE))))</f>
        <v>0</v>
      </c>
      <c r="AG18" s="29">
        <f t="shared" si="18"/>
        <v>51</v>
      </c>
      <c r="AH18" s="40">
        <f>VLOOKUP(AG18,[1]Punktezuordnung!$A$2:$B$52,2,FALSE())</f>
        <v>0</v>
      </c>
      <c r="AI18" s="59" t="b">
        <f t="array" ref="AI18">IF(ISBLANK(LAT_Dreh!$A$2),0,IF(ISBLANK(A18),0,IF((OR(EXACT(A18,LAT_Dreh!$C$2:$C$156))),VLOOKUP(A18,LAT_Dreh!$C$2:$I$156,4,FALSE))))</f>
        <v>0</v>
      </c>
      <c r="AJ18" s="29">
        <f t="shared" si="19"/>
        <v>51</v>
      </c>
      <c r="AK18" s="40">
        <f>VLOOKUP(AJ18,[1]Punktezuordnung!$A$2:$B$52,2,FALSE())</f>
        <v>0</v>
      </c>
      <c r="AL18" s="27">
        <f t="array" ref="AL18">IF(ISBLANK(NIA_Cross!$A$2),100,IF(ISBLANK(A18),100,IF((OR(EXACT(A18,NIA_Cross!$C$2:$C$154))),VLOOKUP(A18,NIA_Cross!$C$2:$I$154,4,FALSE))))</f>
        <v>133.9</v>
      </c>
      <c r="AM18" s="29">
        <f t="shared" si="20"/>
        <v>4</v>
      </c>
      <c r="AN18" s="30">
        <f>VLOOKUP(AM18,[1]Punktezuordnung!$A$2:$B$52,2,FALSE())</f>
        <v>47</v>
      </c>
      <c r="AO18" s="52">
        <f t="array" ref="AO18">IF(ISBLANK(NIA_Weit!$A$2),0,IF(ISBLANK(A18),0,IF((OR(EXACT(A18,NIA_Weit!$C$2:$C$153))),VLOOKUP(A18,NIA_Weit!$C$2:$I$153,4,FALSE))))</f>
        <v>28</v>
      </c>
      <c r="AP18" s="29">
        <f t="shared" si="21"/>
        <v>4</v>
      </c>
      <c r="AQ18" s="40">
        <f>VLOOKUP(AP18,[1]Punktezuordnung!$A$2:$B$52,2,FALSE())</f>
        <v>47</v>
      </c>
      <c r="AR18" s="26">
        <f t="array" ref="AR18">IF(ISBLANK(STO_Weit!$A$2),0,IF(ISBLANK(A18),0,IF((OR(EXACT(A18,STO_Weit!$C$2:$C$133))),VLOOKUP(A18,STO_Weit!$C$2:$I$133,4,FALSE))))</f>
        <v>2.25</v>
      </c>
      <c r="AS18" s="29">
        <f t="shared" si="22"/>
        <v>3</v>
      </c>
      <c r="AT18" s="30">
        <f>VLOOKUP(AS18,[1]Punktezuordnung!$A$2:$B$52,2,FALSE())</f>
        <v>48</v>
      </c>
      <c r="AU18" s="28">
        <f t="array" ref="AU18">IF(ISBLANK(STO_Schlagwurf!$A$2),0,IF(ISBLANK(A18),0,IF((OR(EXACT(A18,STO_Schlagwurf!$C$2:$C$133))),VLOOKUP(A18,STO_Schlagwurf!$C$2:$I$133,4,FALSE))))</f>
        <v>21</v>
      </c>
      <c r="AV18" s="29">
        <f t="shared" si="23"/>
        <v>17</v>
      </c>
      <c r="AW18" s="30">
        <f>VLOOKUP(AV18,[1]Punktezuordnung!$A$2:$B$52,2,FALSE())</f>
        <v>34</v>
      </c>
      <c r="AX18" s="26">
        <f t="array" ref="AX18">IF(ISBLANK(ANG_Hindernissprint!$A$2),100,IF(ISBLANK(A18),100,IF((OR(EXACT(A18,ANG_Hindernissprint!$C$2:$C$143))),VLOOKUP(A18,ANG_Hindernissprint!$C$2:$I$143,4,FALSE))))</f>
        <v>14.74</v>
      </c>
      <c r="AY18" s="33">
        <f t="shared" si="24"/>
        <v>11</v>
      </c>
      <c r="AZ18" s="30">
        <f>VLOOKUP(AY18,[1]Punktezuordnung!$A$2:$B$52,2,FALSE())</f>
        <v>40</v>
      </c>
      <c r="BA18" s="54">
        <f t="array" ref="BA18">IF(ISBLANK(ANG_Hoch!$A$2),0,IF(ISBLANK(A18),0,IF((OR(EXACT(A18,ANG_Hoch!$C$2:$C$143))),VLOOKUP(A18,ANG_Hoch!$C$2:$I$143,4,FALSE))))</f>
        <v>0.55000000000000004</v>
      </c>
      <c r="BB18" s="29">
        <f t="shared" si="25"/>
        <v>14</v>
      </c>
      <c r="BC18" s="39">
        <f>VLOOKUP(BB18,[1]Punktezuordnung!$A$2:$B$52,2,FALSE())</f>
        <v>37</v>
      </c>
    </row>
    <row r="19" spans="1:55" x14ac:dyDescent="0.3">
      <c r="A19" s="24" t="s">
        <v>179</v>
      </c>
      <c r="B19" s="24" t="s">
        <v>32</v>
      </c>
      <c r="C19" s="24">
        <v>2018</v>
      </c>
      <c r="D19" s="24" t="s">
        <v>26</v>
      </c>
      <c r="E19" s="29">
        <f t="shared" si="0"/>
        <v>16</v>
      </c>
      <c r="F19" s="40">
        <f>SUM(LARGE(H19:S19,{1;2;3;4;5;6;7;8;9}))</f>
        <v>316</v>
      </c>
      <c r="G19" s="34">
        <f t="shared" si="1"/>
        <v>8</v>
      </c>
      <c r="H19" s="35">
        <f t="shared" si="2"/>
        <v>38</v>
      </c>
      <c r="I19" s="30">
        <f t="shared" si="3"/>
        <v>38</v>
      </c>
      <c r="J19" s="35">
        <f t="shared" si="4"/>
        <v>35</v>
      </c>
      <c r="K19" s="30">
        <f t="shared" si="5"/>
        <v>50</v>
      </c>
      <c r="L19" s="31">
        <f t="shared" si="6"/>
        <v>0</v>
      </c>
      <c r="M19" s="32">
        <f t="shared" si="7"/>
        <v>0</v>
      </c>
      <c r="N19" s="36">
        <f t="shared" si="8"/>
        <v>41</v>
      </c>
      <c r="O19" s="51">
        <f t="shared" si="9"/>
        <v>38</v>
      </c>
      <c r="P19" s="35">
        <f t="shared" si="10"/>
        <v>0</v>
      </c>
      <c r="Q19" s="30">
        <f t="shared" si="11"/>
        <v>0</v>
      </c>
      <c r="R19" s="35">
        <f t="shared" si="12"/>
        <v>31</v>
      </c>
      <c r="S19" s="30">
        <f t="shared" si="13"/>
        <v>45</v>
      </c>
      <c r="T19" s="25">
        <f t="array" ref="T19">IF(ISBLANK(ALS_Sprint!$A$2),100,IF(ISBLANK(A19),100,IF((OR(EXACT(A19,ALS_Sprint!$C$2:$C$148))),VLOOKUP(A19,ALS_Sprint!$C$2:$I$148,4,FALSE))))</f>
        <v>17.78</v>
      </c>
      <c r="U19" s="29">
        <f t="shared" si="14"/>
        <v>13</v>
      </c>
      <c r="V19" s="40">
        <f>VLOOKUP(U19,[1]Punktezuordnung!$A$2:$B$52,2,FALSE())</f>
        <v>38</v>
      </c>
      <c r="W19" s="55">
        <f t="array" ref="W19">IF(ISBLANK(ALS_Wurf!$A$2),0,IF(ISBLANK(A19),0,IF((OR(EXACT(A19,ALS_Wurf!$C$2:$C$148))),VLOOKUP(A19,ALS_Wurf!$C$2:$I$148,4,FALSE))))</f>
        <v>20</v>
      </c>
      <c r="X19" s="29">
        <f t="shared" si="15"/>
        <v>13</v>
      </c>
      <c r="Y19" s="40">
        <f>VLOOKUP(X19,[1]Punktezuordnung!$A$2:$B$52,2,FALSE())</f>
        <v>38</v>
      </c>
      <c r="Z19" s="28">
        <f t="array" ref="Z19">IF(ISBLANK(FRI_Sprint!$A$2),100,IF(ISBLANK(A19),100,IF((OR(EXACT(A19,FRI_Sprint!$C$2:$C$149))),VLOOKUP(A19,FRI_Sprint!$C$2:$I$149,4,FALSE))))</f>
        <v>15.7</v>
      </c>
      <c r="AA19" s="29">
        <f t="shared" si="16"/>
        <v>16</v>
      </c>
      <c r="AB19" s="40">
        <f>VLOOKUP(AA19,[1]Punktezuordnung!$A$2:$B$52,2,FALSE())</f>
        <v>35</v>
      </c>
      <c r="AC19" s="37">
        <f t="array" ref="AC19">IF(ISBLANK(FRI_Stoß!$A$2),0,IF(ISBLANK(A19),0,IF((OR(EXACT(A19,FRI_Stoß!$C$2:$C$147))),VLOOKUP(A19,FRI_Stoß!$C$2:$I$147,4,FALSE))))</f>
        <v>1.75</v>
      </c>
      <c r="AD19" s="29">
        <f t="shared" si="17"/>
        <v>1</v>
      </c>
      <c r="AE19" s="40">
        <f>VLOOKUP(AD19,[1]Punktezuordnung!$A$2:$B$52,2,FALSE())</f>
        <v>50</v>
      </c>
      <c r="AF19" s="59" t="b">
        <f t="array" ref="AF19">IF(ISBLANK(LAT_Zielweit!$A$2),0,IF(ISBLANK(A19),0,IF((OR(EXACT(A19,LAT_Zielweit!$C$2:$C$155))),VLOOKUP(A19,LAT_Zielweit!$C$2:$I$155,4,FALSE))))</f>
        <v>0</v>
      </c>
      <c r="AG19" s="29">
        <f t="shared" si="18"/>
        <v>51</v>
      </c>
      <c r="AH19" s="40">
        <f>VLOOKUP(AG19,[1]Punktezuordnung!$A$2:$B$52,2,FALSE())</f>
        <v>0</v>
      </c>
      <c r="AI19" s="59" t="b">
        <f t="array" ref="AI19">IF(ISBLANK(LAT_Dreh!$A$2),0,IF(ISBLANK(A19),0,IF((OR(EXACT(A19,LAT_Dreh!$C$2:$C$156))),VLOOKUP(A19,LAT_Dreh!$C$2:$I$156,4,FALSE))))</f>
        <v>0</v>
      </c>
      <c r="AJ19" s="29">
        <f t="shared" si="19"/>
        <v>51</v>
      </c>
      <c r="AK19" s="40">
        <f>VLOOKUP(AJ19,[1]Punktezuordnung!$A$2:$B$52,2,FALSE())</f>
        <v>0</v>
      </c>
      <c r="AL19" s="27">
        <f t="array" ref="AL19">IF(ISBLANK(NIA_Cross!$A$2),100,IF(ISBLANK(A19),100,IF((OR(EXACT(A19,NIA_Cross!$C$2:$C$154))),VLOOKUP(A19,NIA_Cross!$C$2:$I$154,4,FALSE))))</f>
        <v>148.6</v>
      </c>
      <c r="AM19" s="29">
        <f t="shared" si="20"/>
        <v>10</v>
      </c>
      <c r="AN19" s="30">
        <f>VLOOKUP(AM19,[1]Punktezuordnung!$A$2:$B$52,2,FALSE())</f>
        <v>41</v>
      </c>
      <c r="AO19" s="52">
        <f t="array" ref="AO19">IF(ISBLANK(NIA_Weit!$A$2),0,IF(ISBLANK(A19),0,IF((OR(EXACT(A19,NIA_Weit!$C$2:$C$153))),VLOOKUP(A19,NIA_Weit!$C$2:$I$153,4,FALSE))))</f>
        <v>18</v>
      </c>
      <c r="AP19" s="29">
        <f t="shared" si="21"/>
        <v>13</v>
      </c>
      <c r="AQ19" s="40">
        <f>VLOOKUP(AP19,[1]Punktezuordnung!$A$2:$B$52,2,FALSE())</f>
        <v>38</v>
      </c>
      <c r="AR19" s="26" t="b">
        <f t="array" ref="AR19">IF(ISBLANK(STO_Weit!$A$2),0,IF(ISBLANK(A19),0,IF((OR(EXACT(A19,STO_Weit!$C$2:$C$133))),VLOOKUP(A19,STO_Weit!$C$2:$I$133,4,FALSE))))</f>
        <v>0</v>
      </c>
      <c r="AS19" s="29">
        <f t="shared" si="22"/>
        <v>51</v>
      </c>
      <c r="AT19" s="30">
        <f>VLOOKUP(AS19,[1]Punktezuordnung!$A$2:$B$52,2,FALSE())</f>
        <v>0</v>
      </c>
      <c r="AU19" s="28" t="b">
        <f t="array" ref="AU19">IF(ISBLANK(STO_Schlagwurf!$A$2),0,IF(ISBLANK(A19),0,IF((OR(EXACT(A19,STO_Schlagwurf!$C$2:$C$133))),VLOOKUP(A19,STO_Schlagwurf!$C$2:$I$133,4,FALSE))))</f>
        <v>0</v>
      </c>
      <c r="AV19" s="29">
        <f t="shared" si="23"/>
        <v>51</v>
      </c>
      <c r="AW19" s="30">
        <f>VLOOKUP(AV19,[1]Punktezuordnung!$A$2:$B$52,2,FALSE())</f>
        <v>0</v>
      </c>
      <c r="AX19" s="26">
        <f t="array" ref="AX19">IF(ISBLANK(ANG_Hindernissprint!$A$2),100,IF(ISBLANK(A19),100,IF((OR(EXACT(A19,ANG_Hindernissprint!$C$2:$C$143))),VLOOKUP(A19,ANG_Hindernissprint!$C$2:$I$143,4,FALSE))))</f>
        <v>15.83</v>
      </c>
      <c r="AY19" s="33">
        <f t="shared" si="24"/>
        <v>20</v>
      </c>
      <c r="AZ19" s="30">
        <f>VLOOKUP(AY19,[1]Punktezuordnung!$A$2:$B$52,2,FALSE())</f>
        <v>31</v>
      </c>
      <c r="BA19" s="54">
        <f t="array" ref="BA19">IF(ISBLANK(ANG_Hoch!$A$2),0,IF(ISBLANK(A19),0,IF((OR(EXACT(A19,ANG_Hoch!$C$2:$C$143))),VLOOKUP(A19,ANG_Hoch!$C$2:$I$143,4,FALSE))))</f>
        <v>0.65</v>
      </c>
      <c r="BB19" s="29">
        <f t="shared" si="25"/>
        <v>6</v>
      </c>
      <c r="BC19" s="39">
        <f>VLOOKUP(BB19,[1]Punktezuordnung!$A$2:$B$52,2,FALSE())</f>
        <v>45</v>
      </c>
    </row>
    <row r="20" spans="1:55" x14ac:dyDescent="0.3">
      <c r="A20" s="24" t="s">
        <v>259</v>
      </c>
      <c r="B20" s="24" t="s">
        <v>32</v>
      </c>
      <c r="C20" s="24">
        <v>2018</v>
      </c>
      <c r="D20" s="24" t="s">
        <v>260</v>
      </c>
      <c r="E20" s="29">
        <f t="shared" si="0"/>
        <v>17</v>
      </c>
      <c r="F20" s="40">
        <f>SUM(LARGE(H20:S20,{1;2;3;4;5;6;7;8;9}))</f>
        <v>282</v>
      </c>
      <c r="G20" s="34">
        <f t="shared" si="1"/>
        <v>6</v>
      </c>
      <c r="H20" s="35">
        <f t="shared" si="2"/>
        <v>0</v>
      </c>
      <c r="I20" s="30">
        <f t="shared" si="3"/>
        <v>0</v>
      </c>
      <c r="J20" s="35">
        <f t="shared" si="4"/>
        <v>0</v>
      </c>
      <c r="K20" s="30">
        <f t="shared" si="5"/>
        <v>0</v>
      </c>
      <c r="L20" s="31">
        <f t="shared" si="6"/>
        <v>0</v>
      </c>
      <c r="M20" s="32">
        <f t="shared" si="7"/>
        <v>0</v>
      </c>
      <c r="N20" s="36">
        <f t="shared" si="8"/>
        <v>50</v>
      </c>
      <c r="O20" s="51">
        <f t="shared" si="9"/>
        <v>47</v>
      </c>
      <c r="P20" s="35">
        <f t="shared" si="10"/>
        <v>48</v>
      </c>
      <c r="Q20" s="30">
        <f t="shared" si="11"/>
        <v>41</v>
      </c>
      <c r="R20" s="35">
        <f t="shared" si="12"/>
        <v>46</v>
      </c>
      <c r="S20" s="30">
        <f t="shared" si="13"/>
        <v>50</v>
      </c>
      <c r="T20" s="25" t="b">
        <f t="array" ref="T20">IF(ISBLANK(ALS_Sprint!$A$2),100,IF(ISBLANK(A20),100,IF((OR(EXACT(A20,ALS_Sprint!$C$2:$C$148))),VLOOKUP(A20,ALS_Sprint!$C$2:$I$148,4,FALSE))))</f>
        <v>0</v>
      </c>
      <c r="U20" s="29">
        <f t="shared" si="14"/>
        <v>51</v>
      </c>
      <c r="V20" s="40">
        <f>VLOOKUP(U20,[1]Punktezuordnung!$A$2:$B$52,2,FALSE())</f>
        <v>0</v>
      </c>
      <c r="W20" s="55" t="b">
        <f t="array" ref="W20">IF(ISBLANK(ALS_Wurf!$A$2),0,IF(ISBLANK(A20),0,IF((OR(EXACT(A20,ALS_Wurf!$C$2:$C$148))),VLOOKUP(A20,ALS_Wurf!$C$2:$I$148,4,FALSE))))</f>
        <v>0</v>
      </c>
      <c r="X20" s="29">
        <f t="shared" si="15"/>
        <v>51</v>
      </c>
      <c r="Y20" s="40">
        <f>VLOOKUP(X20,[1]Punktezuordnung!$A$2:$B$52,2,FALSE())</f>
        <v>0</v>
      </c>
      <c r="Z20" s="28" t="b">
        <f t="array" ref="Z20">IF(ISBLANK(FRI_Sprint!$A$2),100,IF(ISBLANK(A20),100,IF((OR(EXACT(A20,FRI_Sprint!$C$2:$C$149))),VLOOKUP(A20,FRI_Sprint!$C$2:$I$149,4,FALSE))))</f>
        <v>0</v>
      </c>
      <c r="AA20" s="29">
        <f t="shared" si="16"/>
        <v>51</v>
      </c>
      <c r="AB20" s="40">
        <f>VLOOKUP(AA20,[1]Punktezuordnung!$A$2:$B$52,2,FALSE())</f>
        <v>0</v>
      </c>
      <c r="AC20" s="37" t="b">
        <f t="array" ref="AC20">IF(ISBLANK(FRI_Stoß!$A$2),0,IF(ISBLANK(A20),0,IF((OR(EXACT(A20,FRI_Stoß!$C$2:$C$147))),VLOOKUP(A20,FRI_Stoß!$C$2:$I$147,4,FALSE))))</f>
        <v>0</v>
      </c>
      <c r="AD20" s="29">
        <f t="shared" si="17"/>
        <v>51</v>
      </c>
      <c r="AE20" s="40">
        <f>VLOOKUP(AD20,[1]Punktezuordnung!$A$2:$B$52,2,FALSE())</f>
        <v>0</v>
      </c>
      <c r="AF20" s="59" t="b">
        <f t="array" ref="AF20">IF(ISBLANK(LAT_Zielweit!$A$2),0,IF(ISBLANK(A20),0,IF((OR(EXACT(A20,LAT_Zielweit!$C$2:$C$155))),VLOOKUP(A20,LAT_Zielweit!$C$2:$I$155,4,FALSE))))</f>
        <v>0</v>
      </c>
      <c r="AG20" s="29">
        <f t="shared" si="18"/>
        <v>51</v>
      </c>
      <c r="AH20" s="40">
        <f>VLOOKUP(AG20,[1]Punktezuordnung!$A$2:$B$52,2,FALSE())</f>
        <v>0</v>
      </c>
      <c r="AI20" s="38" t="b">
        <f t="array" ref="AI20">IF(ISBLANK(LAT_Dreh!$A$2),0,IF(ISBLANK(A20),0,IF((OR(EXACT(A20,LAT_Dreh!$C$2:$C$156))),VLOOKUP(A20,LAT_Dreh!$C$2:$I$156,4,FALSE))))</f>
        <v>0</v>
      </c>
      <c r="AJ20" s="29">
        <f t="shared" si="19"/>
        <v>51</v>
      </c>
      <c r="AK20" s="40">
        <f>VLOOKUP(AJ20,[1]Punktezuordnung!$A$2:$B$52,2,FALSE())</f>
        <v>0</v>
      </c>
      <c r="AL20" s="27">
        <f t="array" ref="AL20">IF(ISBLANK(NIA_Cross!$A$2),100,IF(ISBLANK(A20),100,IF((OR(EXACT(A20,NIA_Cross!$C$2:$C$154))),VLOOKUP(A20,NIA_Cross!$C$2:$I$154,4,FALSE))))</f>
        <v>124.6</v>
      </c>
      <c r="AM20" s="29">
        <f t="shared" si="20"/>
        <v>1</v>
      </c>
      <c r="AN20" s="30">
        <f>VLOOKUP(AM20,[1]Punktezuordnung!$A$2:$B$52,2,FALSE())</f>
        <v>50</v>
      </c>
      <c r="AO20" s="52">
        <f t="array" ref="AO20">IF(ISBLANK(NIA_Weit!$A$2),0,IF(ISBLANK(A20),0,IF((OR(EXACT(A20,NIA_Weit!$C$2:$C$153))),VLOOKUP(A20,NIA_Weit!$C$2:$I$153,4,FALSE))))</f>
        <v>28</v>
      </c>
      <c r="AP20" s="29">
        <f t="shared" si="21"/>
        <v>4</v>
      </c>
      <c r="AQ20" s="40">
        <f>VLOOKUP(AP20,[1]Punktezuordnung!$A$2:$B$52,2,FALSE())</f>
        <v>47</v>
      </c>
      <c r="AR20" s="26">
        <f t="array" ref="AR20">IF(ISBLANK(STO_Weit!$A$2),0,IF(ISBLANK(A20),0,IF((OR(EXACT(A20,STO_Weit!$C$2:$C$133))),VLOOKUP(A20,STO_Weit!$C$2:$I$133,4,FALSE))))</f>
        <v>2.25</v>
      </c>
      <c r="AS20" s="29">
        <f t="shared" si="22"/>
        <v>3</v>
      </c>
      <c r="AT20" s="30">
        <f>VLOOKUP(AS20,[1]Punktezuordnung!$A$2:$B$52,2,FALSE())</f>
        <v>48</v>
      </c>
      <c r="AU20" s="28">
        <f t="array" ref="AU20">IF(ISBLANK(STO_Schlagwurf!$A$2),0,IF(ISBLANK(A20),0,IF((OR(EXACT(A20,STO_Schlagwurf!$C$2:$C$133))),VLOOKUP(A20,STO_Schlagwurf!$C$2:$I$133,4,FALSE))))</f>
        <v>28</v>
      </c>
      <c r="AV20" s="29">
        <f t="shared" si="23"/>
        <v>10</v>
      </c>
      <c r="AW20" s="30">
        <f>VLOOKUP(AV20,[1]Punktezuordnung!$A$2:$B$52,2,FALSE())</f>
        <v>41</v>
      </c>
      <c r="AX20" s="26">
        <f t="array" ref="AX20">IF(ISBLANK(ANG_Hindernissprint!$A$2),100,IF(ISBLANK(A20),100,IF((OR(EXACT(A20,ANG_Hindernissprint!$C$2:$C$143))),VLOOKUP(A20,ANG_Hindernissprint!$C$2:$I$143,4,FALSE))))</f>
        <v>14</v>
      </c>
      <c r="AY20" s="33">
        <f t="shared" si="24"/>
        <v>5</v>
      </c>
      <c r="AZ20" s="30">
        <f>VLOOKUP(AY20,[1]Punktezuordnung!$A$2:$B$52,2,FALSE())</f>
        <v>46</v>
      </c>
      <c r="BA20" s="54">
        <f t="array" ref="BA20">IF(ISBLANK(ANG_Hoch!$A$2),0,IF(ISBLANK(A20),0,IF((OR(EXACT(A20,ANG_Hoch!$C$2:$C$143))),VLOOKUP(A20,ANG_Hoch!$C$2:$I$143,4,FALSE))))</f>
        <v>0.85</v>
      </c>
      <c r="BB20" s="29">
        <f t="shared" si="25"/>
        <v>1</v>
      </c>
      <c r="BC20" s="39">
        <f>VLOOKUP(BB20,[1]Punktezuordnung!$A$2:$B$52,2,FALSE())</f>
        <v>50</v>
      </c>
    </row>
    <row r="21" spans="1:55" x14ac:dyDescent="0.3">
      <c r="A21" s="24" t="s">
        <v>218</v>
      </c>
      <c r="B21" s="24" t="s">
        <v>32</v>
      </c>
      <c r="C21" s="24">
        <v>2018</v>
      </c>
      <c r="D21" s="24" t="s">
        <v>25</v>
      </c>
      <c r="E21" s="29">
        <f t="shared" si="0"/>
        <v>18</v>
      </c>
      <c r="F21" s="40">
        <f>SUM(LARGE(H21:S21,{1;2;3;4;5;6;7;8;9}))</f>
        <v>269</v>
      </c>
      <c r="G21" s="34">
        <f t="shared" si="1"/>
        <v>6</v>
      </c>
      <c r="H21" s="35">
        <f t="shared" si="2"/>
        <v>0</v>
      </c>
      <c r="I21" s="30">
        <f t="shared" si="3"/>
        <v>0</v>
      </c>
      <c r="J21" s="35">
        <f t="shared" si="4"/>
        <v>0</v>
      </c>
      <c r="K21" s="30">
        <f t="shared" si="5"/>
        <v>0</v>
      </c>
      <c r="L21" s="31">
        <f t="shared" si="6"/>
        <v>42</v>
      </c>
      <c r="M21" s="32">
        <f t="shared" si="7"/>
        <v>49</v>
      </c>
      <c r="N21" s="36">
        <f t="shared" si="8"/>
        <v>0</v>
      </c>
      <c r="O21" s="51">
        <f t="shared" si="9"/>
        <v>0</v>
      </c>
      <c r="P21" s="35">
        <f t="shared" si="10"/>
        <v>48</v>
      </c>
      <c r="Q21" s="30">
        <f t="shared" si="11"/>
        <v>49</v>
      </c>
      <c r="R21" s="35">
        <f t="shared" si="12"/>
        <v>44</v>
      </c>
      <c r="S21" s="30">
        <f t="shared" si="13"/>
        <v>37</v>
      </c>
      <c r="T21" s="25" t="b">
        <f t="array" ref="T21">IF(ISBLANK(ALS_Sprint!$A$2),100,IF(ISBLANK(A21),100,IF((OR(EXACT(A21,ALS_Sprint!$C$2:$C$148))),VLOOKUP(A21,ALS_Sprint!$C$2:$I$148,4,FALSE))))</f>
        <v>0</v>
      </c>
      <c r="U21" s="29">
        <f t="shared" si="14"/>
        <v>51</v>
      </c>
      <c r="V21" s="40">
        <f>VLOOKUP(U21,[1]Punktezuordnung!$A$2:$B$52,2,FALSE())</f>
        <v>0</v>
      </c>
      <c r="W21" s="55" t="b">
        <f t="array" ref="W21">IF(ISBLANK(ALS_Wurf!$A$2),0,IF(ISBLANK(A21),0,IF((OR(EXACT(A21,ALS_Wurf!$C$2:$C$148))),VLOOKUP(A21,ALS_Wurf!$C$2:$I$148,4,FALSE))))</f>
        <v>0</v>
      </c>
      <c r="X21" s="29">
        <f t="shared" si="15"/>
        <v>51</v>
      </c>
      <c r="Y21" s="40">
        <f>VLOOKUP(X21,[1]Punktezuordnung!$A$2:$B$52,2,FALSE())</f>
        <v>0</v>
      </c>
      <c r="Z21" s="28" t="b">
        <f t="array" ref="Z21">IF(ISBLANK(FRI_Sprint!$A$2),100,IF(ISBLANK(A21),100,IF((OR(EXACT(A21,FRI_Sprint!$C$2:$C$149))),VLOOKUP(A21,FRI_Sprint!$C$2:$I$149,4,FALSE))))</f>
        <v>0</v>
      </c>
      <c r="AA21" s="29">
        <f t="shared" si="16"/>
        <v>51</v>
      </c>
      <c r="AB21" s="40">
        <f>VLOOKUP(AA21,[1]Punktezuordnung!$A$2:$B$52,2,FALSE())</f>
        <v>0</v>
      </c>
      <c r="AC21" s="37" t="b">
        <f t="array" ref="AC21">IF(ISBLANK(FRI_Stoß!$A$2),0,IF(ISBLANK(A21),0,IF((OR(EXACT(A21,FRI_Stoß!$C$2:$C$147))),VLOOKUP(A21,FRI_Stoß!$C$2:$I$147,4,FALSE))))</f>
        <v>0</v>
      </c>
      <c r="AD21" s="29">
        <f t="shared" si="17"/>
        <v>51</v>
      </c>
      <c r="AE21" s="40">
        <f>VLOOKUP(AD21,[1]Punktezuordnung!$A$2:$B$52,2,FALSE())</f>
        <v>0</v>
      </c>
      <c r="AF21" s="59">
        <f t="array" ref="AF21">IF(ISBLANK(LAT_Zielweit!$A$2),0,IF(ISBLANK(A21),0,IF((OR(EXACT(A21,LAT_Zielweit!$C$2:$C$155))),VLOOKUP(A21,LAT_Zielweit!$C$2:$I$155,4,FALSE))))</f>
        <v>4</v>
      </c>
      <c r="AG21" s="29">
        <f t="shared" si="18"/>
        <v>9</v>
      </c>
      <c r="AH21" s="40">
        <f>VLOOKUP(AG21,[1]Punktezuordnung!$A$2:$B$52,2,FALSE())</f>
        <v>42</v>
      </c>
      <c r="AI21" s="59">
        <f t="array" ref="AI21">IF(ISBLANK(LAT_Dreh!$A$2),0,IF(ISBLANK(A21),0,IF((OR(EXACT(A21,LAT_Dreh!$C$2:$C$156))),VLOOKUP(A21,LAT_Dreh!$C$2:$I$156,4,FALSE))))</f>
        <v>22</v>
      </c>
      <c r="AJ21" s="29">
        <f t="shared" si="19"/>
        <v>2</v>
      </c>
      <c r="AK21" s="40">
        <f>VLOOKUP(AJ21,[1]Punktezuordnung!$A$2:$B$52,2,FALSE())</f>
        <v>49</v>
      </c>
      <c r="AL21" s="27" t="b">
        <f t="array" ref="AL21">IF(ISBLANK(NIA_Cross!$A$2),100,IF(ISBLANK(A21),100,IF((OR(EXACT(A21,NIA_Cross!$C$2:$C$154))),VLOOKUP(A21,NIA_Cross!$C$2:$I$154,4,FALSE))))</f>
        <v>0</v>
      </c>
      <c r="AM21" s="29">
        <f t="shared" si="20"/>
        <v>51</v>
      </c>
      <c r="AN21" s="30">
        <f>VLOOKUP(AM21,[1]Punktezuordnung!$A$2:$B$52,2,FALSE())</f>
        <v>0</v>
      </c>
      <c r="AO21" s="52" t="b">
        <f t="array" ref="AO21">IF(ISBLANK(NIA_Weit!$A$2),0,IF(ISBLANK(A21),0,IF((OR(EXACT(A21,NIA_Weit!$C$2:$C$153))),VLOOKUP(A21,NIA_Weit!$C$2:$I$153,4,FALSE))))</f>
        <v>0</v>
      </c>
      <c r="AP21" s="29">
        <f t="shared" si="21"/>
        <v>51</v>
      </c>
      <c r="AQ21" s="40">
        <f>VLOOKUP(AP21,[1]Punktezuordnung!$A$2:$B$52,2,FALSE())</f>
        <v>0</v>
      </c>
      <c r="AR21" s="26">
        <f t="array" ref="AR21">IF(ISBLANK(STO_Weit!$A$2),0,IF(ISBLANK(A21),0,IF((OR(EXACT(A21,STO_Weit!$C$2:$C$133))),VLOOKUP(A21,STO_Weit!$C$2:$I$133,4,FALSE))))</f>
        <v>2.25</v>
      </c>
      <c r="AS21" s="29">
        <f t="shared" si="22"/>
        <v>3</v>
      </c>
      <c r="AT21" s="30">
        <f>VLOOKUP(AS21,[1]Punktezuordnung!$A$2:$B$52,2,FALSE())</f>
        <v>48</v>
      </c>
      <c r="AU21" s="28">
        <f t="array" ref="AU21">IF(ISBLANK(STO_Schlagwurf!$A$2),0,IF(ISBLANK(A21),0,IF((OR(EXACT(A21,STO_Schlagwurf!$C$2:$C$133))),VLOOKUP(A21,STO_Schlagwurf!$C$2:$I$133,4,FALSE))))</f>
        <v>34</v>
      </c>
      <c r="AV21" s="29">
        <f t="shared" si="23"/>
        <v>2</v>
      </c>
      <c r="AW21" s="30">
        <f>VLOOKUP(AV21,[1]Punktezuordnung!$A$2:$B$52,2,FALSE())</f>
        <v>49</v>
      </c>
      <c r="AX21" s="26">
        <f t="array" ref="AX21">IF(ISBLANK(ANG_Hindernissprint!$A$2),100,IF(ISBLANK(A21),100,IF((OR(EXACT(A21,ANG_Hindernissprint!$C$2:$C$143))),VLOOKUP(A21,ANG_Hindernissprint!$C$2:$I$143,4,FALSE))))</f>
        <v>14.31</v>
      </c>
      <c r="AY21" s="33">
        <f t="shared" si="24"/>
        <v>7</v>
      </c>
      <c r="AZ21" s="30">
        <f>VLOOKUP(AY21,[1]Punktezuordnung!$A$2:$B$52,2,FALSE())</f>
        <v>44</v>
      </c>
      <c r="BA21" s="54">
        <f t="array" ref="BA21">IF(ISBLANK(ANG_Hoch!$A$2),0,IF(ISBLANK(A21),0,IF((OR(EXACT(A21,ANG_Hoch!$C$2:$C$143))),VLOOKUP(A21,ANG_Hoch!$C$2:$I$143,4,FALSE))))</f>
        <v>0.55000000000000004</v>
      </c>
      <c r="BB21" s="29">
        <f t="shared" si="25"/>
        <v>14</v>
      </c>
      <c r="BC21" s="39">
        <f>VLOOKUP(BB21,[1]Punktezuordnung!$A$2:$B$52,2,FALSE())</f>
        <v>37</v>
      </c>
    </row>
    <row r="22" spans="1:55" x14ac:dyDescent="0.3">
      <c r="A22" s="24" t="s">
        <v>216</v>
      </c>
      <c r="B22" s="24" t="s">
        <v>32</v>
      </c>
      <c r="C22" s="24">
        <v>2018</v>
      </c>
      <c r="D22" s="24" t="s">
        <v>184</v>
      </c>
      <c r="E22" s="29">
        <f t="shared" si="0"/>
        <v>19</v>
      </c>
      <c r="F22" s="40">
        <f>SUM(LARGE(H22:S22,{1;2;3;4;5;6;7;8;9}))</f>
        <v>264</v>
      </c>
      <c r="G22" s="34">
        <f t="shared" si="1"/>
        <v>6</v>
      </c>
      <c r="H22" s="35">
        <f t="shared" si="2"/>
        <v>0</v>
      </c>
      <c r="I22" s="30">
        <f t="shared" si="3"/>
        <v>0</v>
      </c>
      <c r="J22" s="35">
        <f t="shared" si="4"/>
        <v>0</v>
      </c>
      <c r="K22" s="30">
        <f t="shared" si="5"/>
        <v>0</v>
      </c>
      <c r="L22" s="31">
        <f t="shared" si="6"/>
        <v>50</v>
      </c>
      <c r="M22" s="32">
        <f t="shared" si="7"/>
        <v>49</v>
      </c>
      <c r="N22" s="36">
        <f t="shared" si="8"/>
        <v>0</v>
      </c>
      <c r="O22" s="51">
        <f t="shared" si="9"/>
        <v>0</v>
      </c>
      <c r="P22" s="35">
        <f t="shared" si="10"/>
        <v>37</v>
      </c>
      <c r="Q22" s="30">
        <f t="shared" si="11"/>
        <v>44</v>
      </c>
      <c r="R22" s="35">
        <f t="shared" si="12"/>
        <v>47</v>
      </c>
      <c r="S22" s="30">
        <f t="shared" si="13"/>
        <v>37</v>
      </c>
      <c r="T22" s="25" t="b">
        <f t="array" ref="T22">IF(ISBLANK(ALS_Sprint!$A$2),100,IF(ISBLANK(A22),100,IF((OR(EXACT(A22,ALS_Sprint!$C$2:$C$148))),VLOOKUP(A22,ALS_Sprint!$C$2:$I$148,4,FALSE))))</f>
        <v>0</v>
      </c>
      <c r="U22" s="29">
        <f t="shared" si="14"/>
        <v>51</v>
      </c>
      <c r="V22" s="40">
        <f>VLOOKUP(U22,[1]Punktezuordnung!$A$2:$B$52,2,FALSE())</f>
        <v>0</v>
      </c>
      <c r="W22" s="55" t="b">
        <f t="array" ref="W22">IF(ISBLANK(ALS_Wurf!$A$2),0,IF(ISBLANK(A22),0,IF((OR(EXACT(A22,ALS_Wurf!$C$2:$C$148))),VLOOKUP(A22,ALS_Wurf!$C$2:$I$148,4,FALSE))))</f>
        <v>0</v>
      </c>
      <c r="X22" s="29">
        <f t="shared" si="15"/>
        <v>51</v>
      </c>
      <c r="Y22" s="40">
        <f>VLOOKUP(X22,[1]Punktezuordnung!$A$2:$B$52,2,FALSE())</f>
        <v>0</v>
      </c>
      <c r="Z22" s="28" t="b">
        <f t="array" ref="Z22">IF(ISBLANK(FRI_Sprint!$A$2),100,IF(ISBLANK(A22),100,IF((OR(EXACT(A22,FRI_Sprint!$C$2:$C$149))),VLOOKUP(A22,FRI_Sprint!$C$2:$I$149,4,FALSE))))</f>
        <v>0</v>
      </c>
      <c r="AA22" s="29">
        <f t="shared" si="16"/>
        <v>51</v>
      </c>
      <c r="AB22" s="40">
        <f>VLOOKUP(AA22,[1]Punktezuordnung!$A$2:$B$52,2,FALSE())</f>
        <v>0</v>
      </c>
      <c r="AC22" s="37" t="b">
        <f t="array" ref="AC22">IF(ISBLANK(FRI_Stoß!$A$2),0,IF(ISBLANK(A22),0,IF((OR(EXACT(A22,FRI_Stoß!$C$2:$C$147))),VLOOKUP(A22,FRI_Stoß!$C$2:$I$147,4,FALSE))))</f>
        <v>0</v>
      </c>
      <c r="AD22" s="29">
        <f t="shared" si="17"/>
        <v>51</v>
      </c>
      <c r="AE22" s="40">
        <f>VLOOKUP(AD22,[1]Punktezuordnung!$A$2:$B$52,2,FALSE())</f>
        <v>0</v>
      </c>
      <c r="AF22" s="59">
        <f t="array" ref="AF22">IF(ISBLANK(LAT_Zielweit!$A$2),0,IF(ISBLANK(A22),0,IF((OR(EXACT(A22,LAT_Zielweit!$C$2:$C$155))),VLOOKUP(A22,LAT_Zielweit!$C$2:$I$155,4,FALSE))))</f>
        <v>6</v>
      </c>
      <c r="AG22" s="29">
        <f t="shared" si="18"/>
        <v>1</v>
      </c>
      <c r="AH22" s="40">
        <f>VLOOKUP(AG22,[1]Punktezuordnung!$A$2:$B$52,2,FALSE())</f>
        <v>50</v>
      </c>
      <c r="AI22" s="59">
        <f t="array" ref="AI22">IF(ISBLANK(LAT_Dreh!$A$2),0,IF(ISBLANK(A22),0,IF((OR(EXACT(A22,LAT_Dreh!$C$2:$C$156))),VLOOKUP(A22,LAT_Dreh!$C$2:$I$156,4,FALSE))))</f>
        <v>22</v>
      </c>
      <c r="AJ22" s="29">
        <f t="shared" si="19"/>
        <v>2</v>
      </c>
      <c r="AK22" s="40">
        <f>VLOOKUP(AJ22,[1]Punktezuordnung!$A$2:$B$52,2,FALSE())</f>
        <v>49</v>
      </c>
      <c r="AL22" s="27" t="b">
        <f t="array" ref="AL22">IF(ISBLANK(NIA_Cross!$A$2),100,IF(ISBLANK(A22),100,IF((OR(EXACT(A22,NIA_Cross!$C$2:$C$154))),VLOOKUP(A22,NIA_Cross!$C$2:$I$154,4,FALSE))))</f>
        <v>0</v>
      </c>
      <c r="AM22" s="29">
        <f t="shared" si="20"/>
        <v>51</v>
      </c>
      <c r="AN22" s="30">
        <f>VLOOKUP(AM22,[1]Punktezuordnung!$A$2:$B$52,2,FALSE())</f>
        <v>0</v>
      </c>
      <c r="AO22" s="52" t="b">
        <f t="array" ref="AO22">IF(ISBLANK(NIA_Weit!$A$2),0,IF(ISBLANK(A22),0,IF((OR(EXACT(A22,NIA_Weit!$C$2:$C$153))),VLOOKUP(A22,NIA_Weit!$C$2:$I$153,4,FALSE))))</f>
        <v>0</v>
      </c>
      <c r="AP22" s="29">
        <f t="shared" si="21"/>
        <v>51</v>
      </c>
      <c r="AQ22" s="40">
        <f>VLOOKUP(AP22,[1]Punktezuordnung!$A$2:$B$52,2,FALSE())</f>
        <v>0</v>
      </c>
      <c r="AR22" s="26">
        <f t="array" ref="AR22">IF(ISBLANK(STO_Weit!$A$2),0,IF(ISBLANK(A22),0,IF((OR(EXACT(A22,STO_Weit!$C$2:$C$133))),VLOOKUP(A22,STO_Weit!$C$2:$I$133,4,FALSE))))</f>
        <v>1.75</v>
      </c>
      <c r="AS22" s="29">
        <f t="shared" si="22"/>
        <v>14</v>
      </c>
      <c r="AT22" s="30">
        <f>VLOOKUP(AS22,[1]Punktezuordnung!$A$2:$B$52,2,FALSE())</f>
        <v>37</v>
      </c>
      <c r="AU22" s="28">
        <f t="array" ref="AU22">IF(ISBLANK(STO_Schlagwurf!$A$2),0,IF(ISBLANK(A22),0,IF((OR(EXACT(A22,STO_Schlagwurf!$C$2:$C$133))),VLOOKUP(A22,STO_Schlagwurf!$C$2:$I$133,4,FALSE))))</f>
        <v>30</v>
      </c>
      <c r="AV22" s="29">
        <f t="shared" si="23"/>
        <v>7</v>
      </c>
      <c r="AW22" s="30">
        <f>VLOOKUP(AV22,[1]Punktezuordnung!$A$2:$B$52,2,FALSE())</f>
        <v>44</v>
      </c>
      <c r="AX22" s="26">
        <f t="array" ref="AX22">IF(ISBLANK(ANG_Hindernissprint!$A$2),100,IF(ISBLANK(A22),100,IF((OR(EXACT(A22,ANG_Hindernissprint!$C$2:$C$143))),VLOOKUP(A22,ANG_Hindernissprint!$C$2:$I$143,4,FALSE))))</f>
        <v>13.99</v>
      </c>
      <c r="AY22" s="33">
        <f t="shared" si="24"/>
        <v>4</v>
      </c>
      <c r="AZ22" s="30">
        <f>VLOOKUP(AY22,[1]Punktezuordnung!$A$2:$B$52,2,FALSE())</f>
        <v>47</v>
      </c>
      <c r="BA22" s="54">
        <f t="array" ref="BA22">IF(ISBLANK(ANG_Hoch!$A$2),0,IF(ISBLANK(A22),0,IF((OR(EXACT(A22,ANG_Hoch!$C$2:$C$143))),VLOOKUP(A22,ANG_Hoch!$C$2:$I$143,4,FALSE))))</f>
        <v>0.55000000000000004</v>
      </c>
      <c r="BB22" s="29">
        <f t="shared" si="25"/>
        <v>14</v>
      </c>
      <c r="BC22" s="39">
        <f>VLOOKUP(BB22,[1]Punktezuordnung!$A$2:$B$52,2,FALSE())</f>
        <v>37</v>
      </c>
    </row>
    <row r="23" spans="1:55" x14ac:dyDescent="0.3">
      <c r="A23" s="24" t="s">
        <v>172</v>
      </c>
      <c r="B23" s="24" t="s">
        <v>32</v>
      </c>
      <c r="C23" s="24">
        <v>2018</v>
      </c>
      <c r="D23" s="24" t="s">
        <v>25</v>
      </c>
      <c r="E23" s="29">
        <f t="shared" si="0"/>
        <v>20</v>
      </c>
      <c r="F23" s="40">
        <f>SUM(LARGE(H23:S23,{1;2;3;4;5;6;7;8;9}))</f>
        <v>255</v>
      </c>
      <c r="G23" s="34">
        <f t="shared" si="1"/>
        <v>6</v>
      </c>
      <c r="H23" s="35">
        <f t="shared" si="2"/>
        <v>45</v>
      </c>
      <c r="I23" s="30">
        <f t="shared" si="3"/>
        <v>49</v>
      </c>
      <c r="J23" s="35">
        <f t="shared" si="4"/>
        <v>40</v>
      </c>
      <c r="K23" s="30">
        <f t="shared" si="5"/>
        <v>41</v>
      </c>
      <c r="L23" s="31">
        <f t="shared" si="6"/>
        <v>0</v>
      </c>
      <c r="M23" s="32">
        <f t="shared" si="7"/>
        <v>0</v>
      </c>
      <c r="N23" s="36">
        <f t="shared" si="8"/>
        <v>0</v>
      </c>
      <c r="O23" s="51">
        <f t="shared" si="9"/>
        <v>0</v>
      </c>
      <c r="P23" s="35">
        <f t="shared" si="10"/>
        <v>0</v>
      </c>
      <c r="Q23" s="30">
        <f t="shared" si="11"/>
        <v>0</v>
      </c>
      <c r="R23" s="35">
        <f t="shared" si="12"/>
        <v>35</v>
      </c>
      <c r="S23" s="30">
        <f t="shared" si="13"/>
        <v>45</v>
      </c>
      <c r="T23" s="25">
        <f t="array" ref="T23">IF(ISBLANK(ALS_Sprint!$A$2),100,IF(ISBLANK(A23),100,IF((OR(EXACT(A23,ALS_Sprint!$C$2:$C$148))),VLOOKUP(A23,ALS_Sprint!$C$2:$I$148,4,FALSE))))</f>
        <v>15.64</v>
      </c>
      <c r="U23" s="29">
        <f t="shared" si="14"/>
        <v>6</v>
      </c>
      <c r="V23" s="40">
        <f>VLOOKUP(U23,[1]Punktezuordnung!$A$2:$B$52,2,FALSE())</f>
        <v>45</v>
      </c>
      <c r="W23" s="55">
        <f t="array" ref="W23">IF(ISBLANK(ALS_Wurf!$A$2),0,IF(ISBLANK(A23),0,IF((OR(EXACT(A23,ALS_Wurf!$C$2:$C$148))),VLOOKUP(A23,ALS_Wurf!$C$2:$I$148,4,FALSE))))</f>
        <v>29</v>
      </c>
      <c r="X23" s="29">
        <f t="shared" si="15"/>
        <v>2</v>
      </c>
      <c r="Y23" s="40">
        <f>VLOOKUP(X23,[1]Punktezuordnung!$A$2:$B$52,2,FALSE())</f>
        <v>49</v>
      </c>
      <c r="Z23" s="28">
        <f t="array" ref="Z23">IF(ISBLANK(FRI_Sprint!$A$2),100,IF(ISBLANK(A23),100,IF((OR(EXACT(A23,FRI_Sprint!$C$2:$C$149))),VLOOKUP(A23,FRI_Sprint!$C$2:$I$149,4,FALSE))))</f>
        <v>14.4</v>
      </c>
      <c r="AA23" s="29">
        <f t="shared" si="16"/>
        <v>11</v>
      </c>
      <c r="AB23" s="40">
        <f>VLOOKUP(AA23,[1]Punktezuordnung!$A$2:$B$52,2,FALSE())</f>
        <v>40</v>
      </c>
      <c r="AC23" s="37">
        <f t="array" ref="AC23">IF(ISBLANK(FRI_Stoß!$A$2),0,IF(ISBLANK(A23),0,IF((OR(EXACT(A23,FRI_Stoß!$C$2:$C$147))),VLOOKUP(A23,FRI_Stoß!$C$2:$I$147,4,FALSE))))</f>
        <v>1.5</v>
      </c>
      <c r="AD23" s="29">
        <f t="shared" si="17"/>
        <v>10</v>
      </c>
      <c r="AE23" s="40">
        <f>VLOOKUP(AD23,[1]Punktezuordnung!$A$2:$B$52,2,FALSE())</f>
        <v>41</v>
      </c>
      <c r="AF23" s="59" t="b">
        <f t="array" ref="AF23">IF(ISBLANK(LAT_Zielweit!$A$2),0,IF(ISBLANK(A23),0,IF((OR(EXACT(A23,LAT_Zielweit!$C$2:$C$155))),VLOOKUP(A23,LAT_Zielweit!$C$2:$I$155,4,FALSE))))</f>
        <v>0</v>
      </c>
      <c r="AG23" s="29">
        <f t="shared" si="18"/>
        <v>51</v>
      </c>
      <c r="AH23" s="40">
        <f>VLOOKUP(AG23,[1]Punktezuordnung!$A$2:$B$52,2,FALSE())</f>
        <v>0</v>
      </c>
      <c r="AI23" s="59" t="b">
        <f t="array" ref="AI23">IF(ISBLANK(LAT_Dreh!$A$2),0,IF(ISBLANK(A23),0,IF((OR(EXACT(A23,LAT_Dreh!$C$2:$C$156))),VLOOKUP(A23,LAT_Dreh!$C$2:$I$156,4,FALSE))))</f>
        <v>0</v>
      </c>
      <c r="AJ23" s="29">
        <f t="shared" si="19"/>
        <v>51</v>
      </c>
      <c r="AK23" s="40">
        <f>VLOOKUP(AJ23,[1]Punktezuordnung!$A$2:$B$52,2,FALSE())</f>
        <v>0</v>
      </c>
      <c r="AL23" s="27" t="b">
        <f t="array" ref="AL23">IF(ISBLANK(NIA_Cross!$A$2),100,IF(ISBLANK(A23),100,IF((OR(EXACT(A23,NIA_Cross!$C$2:$C$154))),VLOOKUP(A23,NIA_Cross!$C$2:$I$154,4,FALSE))))</f>
        <v>0</v>
      </c>
      <c r="AM23" s="29">
        <f t="shared" si="20"/>
        <v>51</v>
      </c>
      <c r="AN23" s="30">
        <f>VLOOKUP(AM23,[1]Punktezuordnung!$A$2:$B$52,2,FALSE())</f>
        <v>0</v>
      </c>
      <c r="AO23" s="52" t="b">
        <f t="array" ref="AO23">IF(ISBLANK(NIA_Weit!$A$2),0,IF(ISBLANK(A23),0,IF((OR(EXACT(A23,NIA_Weit!$C$2:$C$153))),VLOOKUP(A23,NIA_Weit!$C$2:$I$153,4,FALSE))))</f>
        <v>0</v>
      </c>
      <c r="AP23" s="29">
        <f t="shared" si="21"/>
        <v>51</v>
      </c>
      <c r="AQ23" s="40">
        <f>VLOOKUP(AP23,[1]Punktezuordnung!$A$2:$B$52,2,FALSE())</f>
        <v>0</v>
      </c>
      <c r="AR23" s="26" t="b">
        <f t="array" ref="AR23">IF(ISBLANK(STO_Weit!$A$2),0,IF(ISBLANK(A23),0,IF((OR(EXACT(A23,STO_Weit!$C$2:$C$133))),VLOOKUP(A23,STO_Weit!$C$2:$I$133,4,FALSE))))</f>
        <v>0</v>
      </c>
      <c r="AS23" s="29">
        <f t="shared" si="22"/>
        <v>51</v>
      </c>
      <c r="AT23" s="30">
        <f>VLOOKUP(AS23,[1]Punktezuordnung!$A$2:$B$52,2,FALSE())</f>
        <v>0</v>
      </c>
      <c r="AU23" s="28" t="b">
        <f t="array" ref="AU23">IF(ISBLANK(STO_Schlagwurf!$A$2),0,IF(ISBLANK(A23),0,IF((OR(EXACT(A23,STO_Schlagwurf!$C$2:$C$133))),VLOOKUP(A23,STO_Schlagwurf!$C$2:$I$133,4,FALSE))))</f>
        <v>0</v>
      </c>
      <c r="AV23" s="29">
        <f t="shared" si="23"/>
        <v>51</v>
      </c>
      <c r="AW23" s="30">
        <f>VLOOKUP(AV23,[1]Punktezuordnung!$A$2:$B$52,2,FALSE())</f>
        <v>0</v>
      </c>
      <c r="AX23" s="26">
        <f t="array" ref="AX23">IF(ISBLANK(ANG_Hindernissprint!$A$2),100,IF(ISBLANK(A23),100,IF((OR(EXACT(A23,ANG_Hindernissprint!$C$2:$C$143))),VLOOKUP(A23,ANG_Hindernissprint!$C$2:$I$143,4,FALSE))))</f>
        <v>15.02</v>
      </c>
      <c r="AY23" s="33">
        <f t="shared" si="24"/>
        <v>16</v>
      </c>
      <c r="AZ23" s="30">
        <f>VLOOKUP(AY23,[1]Punktezuordnung!$A$2:$B$52,2,FALSE())</f>
        <v>35</v>
      </c>
      <c r="BA23" s="54">
        <f t="array" ref="BA23">IF(ISBLANK(ANG_Hoch!$A$2),0,IF(ISBLANK(A23),0,IF((OR(EXACT(A23,ANG_Hoch!$C$2:$C$143))),VLOOKUP(A23,ANG_Hoch!$C$2:$I$143,4,FALSE))))</f>
        <v>0.65</v>
      </c>
      <c r="BB23" s="29">
        <f t="shared" si="25"/>
        <v>6</v>
      </c>
      <c r="BC23" s="39">
        <f>VLOOKUP(BB23,[1]Punktezuordnung!$A$2:$B$52,2,FALSE())</f>
        <v>45</v>
      </c>
    </row>
    <row r="24" spans="1:55" x14ac:dyDescent="0.3">
      <c r="A24" s="24" t="s">
        <v>180</v>
      </c>
      <c r="B24" s="24" t="s">
        <v>32</v>
      </c>
      <c r="C24" s="24">
        <v>2018</v>
      </c>
      <c r="D24" s="24" t="s">
        <v>25</v>
      </c>
      <c r="E24" s="29">
        <f t="shared" si="0"/>
        <v>21</v>
      </c>
      <c r="F24" s="40">
        <f>SUM(LARGE(H24:S24,{1;2;3;4;5;6;7;8;9}))</f>
        <v>225</v>
      </c>
      <c r="G24" s="34">
        <f t="shared" si="1"/>
        <v>6</v>
      </c>
      <c r="H24" s="35">
        <f t="shared" si="2"/>
        <v>38</v>
      </c>
      <c r="I24" s="30">
        <f t="shared" si="3"/>
        <v>36</v>
      </c>
      <c r="J24" s="35">
        <f t="shared" si="4"/>
        <v>44</v>
      </c>
      <c r="K24" s="30">
        <f t="shared" si="5"/>
        <v>32</v>
      </c>
      <c r="L24" s="31">
        <f t="shared" si="6"/>
        <v>37</v>
      </c>
      <c r="M24" s="32">
        <f t="shared" si="7"/>
        <v>38</v>
      </c>
      <c r="N24" s="36">
        <f t="shared" si="8"/>
        <v>0</v>
      </c>
      <c r="O24" s="51">
        <f t="shared" si="9"/>
        <v>0</v>
      </c>
      <c r="P24" s="35">
        <f t="shared" si="10"/>
        <v>0</v>
      </c>
      <c r="Q24" s="30">
        <f t="shared" si="11"/>
        <v>0</v>
      </c>
      <c r="R24" s="35">
        <f t="shared" si="12"/>
        <v>0</v>
      </c>
      <c r="S24" s="30">
        <f t="shared" si="13"/>
        <v>0</v>
      </c>
      <c r="T24" s="25">
        <f t="array" ref="T24">IF(ISBLANK(ALS_Sprint!$A$2),100,IF(ISBLANK(A24),100,IF((OR(EXACT(A24,ALS_Sprint!$C$2:$C$148))),VLOOKUP(A24,ALS_Sprint!$C$2:$I$148,4,FALSE))))</f>
        <v>17.78</v>
      </c>
      <c r="U24" s="29">
        <f t="shared" si="14"/>
        <v>13</v>
      </c>
      <c r="V24" s="40">
        <f>VLOOKUP(U24,[1]Punktezuordnung!$A$2:$B$52,2,FALSE())</f>
        <v>38</v>
      </c>
      <c r="W24" s="55">
        <f t="array" ref="W24">IF(ISBLANK(ALS_Wurf!$A$2),0,IF(ISBLANK(A24),0,IF((OR(EXACT(A24,ALS_Wurf!$C$2:$C$148))),VLOOKUP(A24,ALS_Wurf!$C$2:$I$148,4,FALSE))))</f>
        <v>18</v>
      </c>
      <c r="X24" s="29">
        <f t="shared" si="15"/>
        <v>15</v>
      </c>
      <c r="Y24" s="40">
        <f>VLOOKUP(X24,[1]Punktezuordnung!$A$2:$B$52,2,FALSE())</f>
        <v>36</v>
      </c>
      <c r="Z24" s="28">
        <f t="array" ref="Z24">IF(ISBLANK(FRI_Sprint!$A$2),100,IF(ISBLANK(A24),100,IF((OR(EXACT(A24,FRI_Sprint!$C$2:$C$149))),VLOOKUP(A24,FRI_Sprint!$C$2:$I$149,4,FALSE))))</f>
        <v>14</v>
      </c>
      <c r="AA24" s="29">
        <f t="shared" si="16"/>
        <v>7</v>
      </c>
      <c r="AB24" s="40">
        <f>VLOOKUP(AA24,[1]Punktezuordnung!$A$2:$B$52,2,FALSE())</f>
        <v>44</v>
      </c>
      <c r="AC24" s="37">
        <f t="array" ref="AC24">IF(ISBLANK(FRI_Stoß!$A$2),0,IF(ISBLANK(A24),0,IF((OR(EXACT(A24,FRI_Stoß!$C$2:$C$147))),VLOOKUP(A24,FRI_Stoß!$C$2:$I$147,4,FALSE))))</f>
        <v>0.1</v>
      </c>
      <c r="AD24" s="29">
        <f t="shared" si="17"/>
        <v>19</v>
      </c>
      <c r="AE24" s="40">
        <f>VLOOKUP(AD24,[1]Punktezuordnung!$A$2:$B$52,2,FALSE())</f>
        <v>32</v>
      </c>
      <c r="AF24" s="59">
        <f t="array" ref="AF24">IF(ISBLANK(LAT_Zielweit!$A$2),0,IF(ISBLANK(A24),0,IF((OR(EXACT(A24,LAT_Zielweit!$C$2:$C$155))),VLOOKUP(A24,LAT_Zielweit!$C$2:$I$155,4,FALSE))))</f>
        <v>3</v>
      </c>
      <c r="AG24" s="29">
        <f t="shared" si="18"/>
        <v>14</v>
      </c>
      <c r="AH24" s="40">
        <f>VLOOKUP(AG24,[1]Punktezuordnung!$A$2:$B$52,2,FALSE())</f>
        <v>37</v>
      </c>
      <c r="AI24" s="59">
        <f t="array" ref="AI24">IF(ISBLANK(LAT_Dreh!$A$2),0,IF(ISBLANK(A24),0,IF((OR(EXACT(A24,LAT_Dreh!$C$2:$C$156))),VLOOKUP(A24,LAT_Dreh!$C$2:$I$156,4,FALSE))))</f>
        <v>17</v>
      </c>
      <c r="AJ24" s="29">
        <f t="shared" si="19"/>
        <v>13</v>
      </c>
      <c r="AK24" s="40">
        <f>VLOOKUP(AJ24,[1]Punktezuordnung!$A$2:$B$52,2,FALSE())</f>
        <v>38</v>
      </c>
      <c r="AL24" s="27" t="b">
        <f t="array" ref="AL24">IF(ISBLANK(NIA_Cross!$A$2),100,IF(ISBLANK(A24),100,IF((OR(EXACT(A24,NIA_Cross!$C$2:$C$154))),VLOOKUP(A24,NIA_Cross!$C$2:$I$154,4,FALSE))))</f>
        <v>0</v>
      </c>
      <c r="AM24" s="29">
        <f t="shared" si="20"/>
        <v>51</v>
      </c>
      <c r="AN24" s="30">
        <f>VLOOKUP(AM24,[1]Punktezuordnung!$A$2:$B$52,2,FALSE())</f>
        <v>0</v>
      </c>
      <c r="AO24" s="52" t="b">
        <f t="array" ref="AO24">IF(ISBLANK(NIA_Weit!$A$2),0,IF(ISBLANK(A24),0,IF((OR(EXACT(A24,NIA_Weit!$C$2:$C$153))),VLOOKUP(A24,NIA_Weit!$C$2:$I$153,4,FALSE))))</f>
        <v>0</v>
      </c>
      <c r="AP24" s="29">
        <f t="shared" si="21"/>
        <v>51</v>
      </c>
      <c r="AQ24" s="40">
        <f>VLOOKUP(AP24,[1]Punktezuordnung!$A$2:$B$52,2,FALSE())</f>
        <v>0</v>
      </c>
      <c r="AR24" s="26" t="b">
        <f t="array" ref="AR24">IF(ISBLANK(STO_Weit!$A$2),0,IF(ISBLANK(A24),0,IF((OR(EXACT(A24,STO_Weit!$C$2:$C$133))),VLOOKUP(A24,STO_Weit!$C$2:$I$133,4,FALSE))))</f>
        <v>0</v>
      </c>
      <c r="AS24" s="29">
        <f t="shared" si="22"/>
        <v>51</v>
      </c>
      <c r="AT24" s="30">
        <f>VLOOKUP(AS24,[1]Punktezuordnung!$A$2:$B$52,2,FALSE())</f>
        <v>0</v>
      </c>
      <c r="AU24" s="28" t="b">
        <f t="array" ref="AU24">IF(ISBLANK(STO_Schlagwurf!$A$2),0,IF(ISBLANK(A24),0,IF((OR(EXACT(A24,STO_Schlagwurf!$C$2:$C$133))),VLOOKUP(A24,STO_Schlagwurf!$C$2:$I$133,4,FALSE))))</f>
        <v>0</v>
      </c>
      <c r="AV24" s="29">
        <f t="shared" si="23"/>
        <v>51</v>
      </c>
      <c r="AW24" s="30">
        <f>VLOOKUP(AV24,[1]Punktezuordnung!$A$2:$B$52,2,FALSE())</f>
        <v>0</v>
      </c>
      <c r="AX24" s="26" t="b">
        <f t="array" ref="AX24">IF(ISBLANK(ANG_Hindernissprint!$A$2),100,IF(ISBLANK(A24),100,IF((OR(EXACT(A24,ANG_Hindernissprint!$C$2:$C$143))),VLOOKUP(A24,ANG_Hindernissprint!$C$2:$I$143,4,FALSE))))</f>
        <v>0</v>
      </c>
      <c r="AY24" s="33">
        <f t="shared" si="24"/>
        <v>51</v>
      </c>
      <c r="AZ24" s="30">
        <f>VLOOKUP(AY24,[1]Punktezuordnung!$A$2:$B$52,2,FALSE())</f>
        <v>0</v>
      </c>
      <c r="BA24" s="54" t="b">
        <f t="array" ref="BA24">IF(ISBLANK(ANG_Hoch!$A$2),0,IF(ISBLANK(A24),0,IF((OR(EXACT(A24,ANG_Hoch!$C$2:$C$143))),VLOOKUP(A24,ANG_Hoch!$C$2:$I$143,4,FALSE))))</f>
        <v>0</v>
      </c>
      <c r="BB24" s="29">
        <f t="shared" si="25"/>
        <v>51</v>
      </c>
      <c r="BC24" s="39">
        <f>VLOOKUP(BB24,[1]Punktezuordnung!$A$2:$B$52,2,FALSE())</f>
        <v>0</v>
      </c>
    </row>
    <row r="25" spans="1:55" x14ac:dyDescent="0.3">
      <c r="A25" s="24" t="s">
        <v>219</v>
      </c>
      <c r="B25" s="24" t="s">
        <v>32</v>
      </c>
      <c r="C25" s="24">
        <v>2018</v>
      </c>
      <c r="D25" s="24" t="s">
        <v>36</v>
      </c>
      <c r="E25" s="29">
        <f t="shared" si="0"/>
        <v>22</v>
      </c>
      <c r="F25" s="40">
        <f>SUM(LARGE(H25:S25,{1;2;3;4;5;6;7;8;9}))</f>
        <v>207</v>
      </c>
      <c r="G25" s="34">
        <f t="shared" si="1"/>
        <v>6</v>
      </c>
      <c r="H25" s="35">
        <f t="shared" si="2"/>
        <v>0</v>
      </c>
      <c r="I25" s="30">
        <f t="shared" si="3"/>
        <v>0</v>
      </c>
      <c r="J25" s="35">
        <f t="shared" si="4"/>
        <v>35</v>
      </c>
      <c r="K25" s="30">
        <f t="shared" si="5"/>
        <v>34</v>
      </c>
      <c r="L25" s="31">
        <f t="shared" si="6"/>
        <v>37</v>
      </c>
      <c r="M25" s="32">
        <f t="shared" si="7"/>
        <v>34</v>
      </c>
      <c r="N25" s="36">
        <f t="shared" si="8"/>
        <v>0</v>
      </c>
      <c r="O25" s="51">
        <f t="shared" si="9"/>
        <v>0</v>
      </c>
      <c r="P25" s="35">
        <f t="shared" si="10"/>
        <v>37</v>
      </c>
      <c r="Q25" s="30">
        <f t="shared" si="11"/>
        <v>30</v>
      </c>
      <c r="R25" s="35">
        <f t="shared" si="12"/>
        <v>0</v>
      </c>
      <c r="S25" s="30">
        <f t="shared" si="13"/>
        <v>0</v>
      </c>
      <c r="T25" s="25" t="b">
        <f t="array" ref="T25">IF(ISBLANK(ALS_Sprint!$A$2),100,IF(ISBLANK(A25),100,IF((OR(EXACT(A25,ALS_Sprint!$C$2:$C$148))),VLOOKUP(A25,ALS_Sprint!$C$2:$I$148,4,FALSE))))</f>
        <v>0</v>
      </c>
      <c r="U25" s="29">
        <f t="shared" si="14"/>
        <v>51</v>
      </c>
      <c r="V25" s="40">
        <f>VLOOKUP(U25,[1]Punktezuordnung!$A$2:$B$52,2,FALSE())</f>
        <v>0</v>
      </c>
      <c r="W25" s="55" t="b">
        <f t="array" ref="W25">IF(ISBLANK(ALS_Wurf!$A$2),0,IF(ISBLANK(A25),0,IF((OR(EXACT(A25,ALS_Wurf!$C$2:$C$148))),VLOOKUP(A25,ALS_Wurf!$C$2:$I$148,4,FALSE))))</f>
        <v>0</v>
      </c>
      <c r="X25" s="29">
        <f t="shared" si="15"/>
        <v>51</v>
      </c>
      <c r="Y25" s="40">
        <f>VLOOKUP(X25,[1]Punktezuordnung!$A$2:$B$52,2,FALSE())</f>
        <v>0</v>
      </c>
      <c r="Z25" s="28">
        <f t="array" ref="Z25">IF(ISBLANK(FRI_Sprint!$A$2),100,IF(ISBLANK(A25),100,IF((OR(EXACT(A25,FRI_Sprint!$C$2:$C$149))),VLOOKUP(A25,FRI_Sprint!$C$2:$I$149,4,FALSE))))</f>
        <v>15.7</v>
      </c>
      <c r="AA25" s="29">
        <f t="shared" si="16"/>
        <v>16</v>
      </c>
      <c r="AB25" s="40">
        <f>VLOOKUP(AA25,[1]Punktezuordnung!$A$2:$B$52,2,FALSE())</f>
        <v>35</v>
      </c>
      <c r="AC25" s="37">
        <f t="array" ref="AC25">IF(ISBLANK(FRI_Stoß!$A$2),0,IF(ISBLANK(A25),0,IF((OR(EXACT(A25,FRI_Stoß!$C$2:$C$147))),VLOOKUP(A25,FRI_Stoß!$C$2:$I$147,4,FALSE))))</f>
        <v>1</v>
      </c>
      <c r="AD25" s="29">
        <f t="shared" si="17"/>
        <v>17</v>
      </c>
      <c r="AE25" s="40">
        <f>VLOOKUP(AD25,[1]Punktezuordnung!$A$2:$B$52,2,FALSE())</f>
        <v>34</v>
      </c>
      <c r="AF25" s="59">
        <f t="array" ref="AF25">IF(ISBLANK(LAT_Zielweit!$A$2),0,IF(ISBLANK(A25),0,IF((OR(EXACT(A25,LAT_Zielweit!$C$2:$C$155))),VLOOKUP(A25,LAT_Zielweit!$C$2:$I$155,4,FALSE))))</f>
        <v>3</v>
      </c>
      <c r="AG25" s="29">
        <f t="shared" si="18"/>
        <v>14</v>
      </c>
      <c r="AH25" s="40">
        <f>VLOOKUP(AG25,[1]Punktezuordnung!$A$2:$B$52,2,FALSE())</f>
        <v>37</v>
      </c>
      <c r="AI25" s="59">
        <f t="array" ref="AI25">IF(ISBLANK(LAT_Dreh!$A$2),0,IF(ISBLANK(A25),0,IF((OR(EXACT(A25,LAT_Dreh!$C$2:$C$156))),VLOOKUP(A25,LAT_Dreh!$C$2:$I$156,4,FALSE))))</f>
        <v>15</v>
      </c>
      <c r="AJ25" s="29">
        <f t="shared" si="19"/>
        <v>17</v>
      </c>
      <c r="AK25" s="40">
        <f>VLOOKUP(AJ25,[1]Punktezuordnung!$A$2:$B$52,2,FALSE())</f>
        <v>34</v>
      </c>
      <c r="AL25" s="27" t="b">
        <f t="array" ref="AL25">IF(ISBLANK(NIA_Cross!$A$2),100,IF(ISBLANK(A25),100,IF((OR(EXACT(A25,NIA_Cross!$C$2:$C$154))),VLOOKUP(A25,NIA_Cross!$C$2:$I$154,4,FALSE))))</f>
        <v>0</v>
      </c>
      <c r="AM25" s="29">
        <f t="shared" si="20"/>
        <v>51</v>
      </c>
      <c r="AN25" s="30">
        <f>VLOOKUP(AM25,[1]Punktezuordnung!$A$2:$B$52,2,FALSE())</f>
        <v>0</v>
      </c>
      <c r="AO25" s="52" t="b">
        <f t="array" ref="AO25">IF(ISBLANK(NIA_Weit!$A$2),0,IF(ISBLANK(A25),0,IF((OR(EXACT(A25,NIA_Weit!$C$2:$C$153))),VLOOKUP(A25,NIA_Weit!$C$2:$I$153,4,FALSE))))</f>
        <v>0</v>
      </c>
      <c r="AP25" s="29">
        <f t="shared" si="21"/>
        <v>51</v>
      </c>
      <c r="AQ25" s="40">
        <f>VLOOKUP(AP25,[1]Punktezuordnung!$A$2:$B$52,2,FALSE())</f>
        <v>0</v>
      </c>
      <c r="AR25" s="26">
        <f t="array" ref="AR25">IF(ISBLANK(STO_Weit!$A$2),0,IF(ISBLANK(A25),0,IF((OR(EXACT(A25,STO_Weit!$C$2:$C$133))),VLOOKUP(A25,STO_Weit!$C$2:$I$133,4,FALSE))))</f>
        <v>1.75</v>
      </c>
      <c r="AS25" s="29">
        <f t="shared" si="22"/>
        <v>14</v>
      </c>
      <c r="AT25" s="30">
        <f>VLOOKUP(AS25,[1]Punktezuordnung!$A$2:$B$52,2,FALSE())</f>
        <v>37</v>
      </c>
      <c r="AU25" s="28">
        <f t="array" ref="AU25">IF(ISBLANK(STO_Schlagwurf!$A$2),0,IF(ISBLANK(A25),0,IF((OR(EXACT(A25,STO_Schlagwurf!$C$2:$C$133))),VLOOKUP(A25,STO_Schlagwurf!$C$2:$I$133,4,FALSE))))</f>
        <v>20</v>
      </c>
      <c r="AV25" s="29">
        <f t="shared" si="23"/>
        <v>21</v>
      </c>
      <c r="AW25" s="30">
        <f>VLOOKUP(AV25,[1]Punktezuordnung!$A$2:$B$52,2,FALSE())</f>
        <v>30</v>
      </c>
      <c r="AX25" s="26" t="b">
        <f t="array" ref="AX25">IF(ISBLANK(ANG_Hindernissprint!$A$2),100,IF(ISBLANK(A25),100,IF((OR(EXACT(A25,ANG_Hindernissprint!$C$2:$C$143))),VLOOKUP(A25,ANG_Hindernissprint!$C$2:$I$143,4,FALSE))))</f>
        <v>0</v>
      </c>
      <c r="AY25" s="33">
        <f t="shared" si="24"/>
        <v>51</v>
      </c>
      <c r="AZ25" s="30">
        <f>VLOOKUP(AY25,[1]Punktezuordnung!$A$2:$B$52,2,FALSE())</f>
        <v>0</v>
      </c>
      <c r="BA25" s="54" t="b">
        <f t="array" ref="BA25">IF(ISBLANK(ANG_Hoch!$A$2),0,IF(ISBLANK(A25),0,IF((OR(EXACT(A25,ANG_Hoch!$C$2:$C$143))),VLOOKUP(A25,ANG_Hoch!$C$2:$I$143,4,FALSE))))</f>
        <v>0</v>
      </c>
      <c r="BB25" s="29">
        <f t="shared" si="25"/>
        <v>51</v>
      </c>
      <c r="BC25" s="39">
        <f>VLOOKUP(BB25,[1]Punktezuordnung!$A$2:$B$52,2,FALSE())</f>
        <v>0</v>
      </c>
    </row>
    <row r="26" spans="1:55" x14ac:dyDescent="0.3">
      <c r="A26" s="24" t="s">
        <v>220</v>
      </c>
      <c r="B26" s="24" t="s">
        <v>32</v>
      </c>
      <c r="C26" s="24">
        <v>2018</v>
      </c>
      <c r="D26" s="24" t="s">
        <v>25</v>
      </c>
      <c r="E26" s="29">
        <f t="shared" si="0"/>
        <v>23</v>
      </c>
      <c r="F26" s="40">
        <f>SUM(LARGE(H26:S26,{1;2;3;4;5;6;7;8;9}))</f>
        <v>205</v>
      </c>
      <c r="G26" s="34">
        <f t="shared" si="1"/>
        <v>6</v>
      </c>
      <c r="H26" s="35">
        <f t="shared" si="2"/>
        <v>0</v>
      </c>
      <c r="I26" s="30">
        <f t="shared" si="3"/>
        <v>0</v>
      </c>
      <c r="J26" s="35">
        <f t="shared" si="4"/>
        <v>33</v>
      </c>
      <c r="K26" s="30">
        <f t="shared" si="5"/>
        <v>33</v>
      </c>
      <c r="L26" s="31">
        <f t="shared" si="6"/>
        <v>33</v>
      </c>
      <c r="M26" s="32">
        <f t="shared" si="7"/>
        <v>38</v>
      </c>
      <c r="N26" s="36">
        <f t="shared" si="8"/>
        <v>0</v>
      </c>
      <c r="O26" s="51">
        <f t="shared" si="9"/>
        <v>0</v>
      </c>
      <c r="P26" s="35">
        <f t="shared" si="10"/>
        <v>30</v>
      </c>
      <c r="Q26" s="30">
        <f t="shared" si="11"/>
        <v>38</v>
      </c>
      <c r="R26" s="35">
        <f t="shared" si="12"/>
        <v>0</v>
      </c>
      <c r="S26" s="30">
        <f t="shared" si="13"/>
        <v>0</v>
      </c>
      <c r="T26" s="25" t="b">
        <f t="array" ref="T26">IF(ISBLANK(ALS_Sprint!$A$2),100,IF(ISBLANK(A26),100,IF((OR(EXACT(A26,ALS_Sprint!$C$2:$C$148))),VLOOKUP(A26,ALS_Sprint!$C$2:$I$148,4,FALSE))))</f>
        <v>0</v>
      </c>
      <c r="U26" s="29">
        <f t="shared" si="14"/>
        <v>51</v>
      </c>
      <c r="V26" s="40">
        <f>VLOOKUP(U26,[1]Punktezuordnung!$A$2:$B$52,2,FALSE())</f>
        <v>0</v>
      </c>
      <c r="W26" s="55" t="b">
        <f t="array" ref="W26">IF(ISBLANK(ALS_Wurf!$A$2),0,IF(ISBLANK(A26),0,IF((OR(EXACT(A26,ALS_Wurf!$C$2:$C$148))),VLOOKUP(A26,ALS_Wurf!$C$2:$I$148,4,FALSE))))</f>
        <v>0</v>
      </c>
      <c r="X26" s="29">
        <f t="shared" si="15"/>
        <v>51</v>
      </c>
      <c r="Y26" s="40">
        <f>VLOOKUP(X26,[1]Punktezuordnung!$A$2:$B$52,2,FALSE())</f>
        <v>0</v>
      </c>
      <c r="Z26" s="28">
        <f t="array" ref="Z26">IF(ISBLANK(FRI_Sprint!$A$2),100,IF(ISBLANK(A26),100,IF((OR(EXACT(A26,FRI_Sprint!$C$2:$C$149))),VLOOKUP(A26,FRI_Sprint!$C$2:$I$149,4,FALSE))))</f>
        <v>16.399999999999999</v>
      </c>
      <c r="AA26" s="29">
        <f t="shared" si="16"/>
        <v>18</v>
      </c>
      <c r="AB26" s="40">
        <f>VLOOKUP(AA26,[1]Punktezuordnung!$A$2:$B$52,2,FALSE())</f>
        <v>33</v>
      </c>
      <c r="AC26" s="37">
        <f t="array" ref="AC26">IF(ISBLANK(FRI_Stoß!$A$2),0,IF(ISBLANK(A26),0,IF((OR(EXACT(A26,FRI_Stoß!$C$2:$C$147))),VLOOKUP(A26,FRI_Stoß!$C$2:$I$147,4,FALSE))))</f>
        <v>0.75</v>
      </c>
      <c r="AD26" s="29">
        <f t="shared" si="17"/>
        <v>18</v>
      </c>
      <c r="AE26" s="40">
        <f>VLOOKUP(AD26,[1]Punktezuordnung!$A$2:$B$52,2,FALSE())</f>
        <v>33</v>
      </c>
      <c r="AF26" s="59">
        <f t="array" ref="AF26">IF(ISBLANK(LAT_Zielweit!$A$2),0,IF(ISBLANK(A26),0,IF((OR(EXACT(A26,LAT_Zielweit!$C$2:$C$155))),VLOOKUP(A26,LAT_Zielweit!$C$2:$I$155,4,FALSE))))</f>
        <v>2</v>
      </c>
      <c r="AG26" s="29">
        <f t="shared" si="18"/>
        <v>18</v>
      </c>
      <c r="AH26" s="40">
        <f>VLOOKUP(AG26,[1]Punktezuordnung!$A$2:$B$52,2,FALSE())</f>
        <v>33</v>
      </c>
      <c r="AI26" s="59">
        <f t="array" ref="AI26">IF(ISBLANK(LAT_Dreh!$A$2),0,IF(ISBLANK(A26),0,IF((OR(EXACT(A26,LAT_Dreh!$C$2:$C$156))),VLOOKUP(A26,LAT_Dreh!$C$2:$I$156,4,FALSE))))</f>
        <v>17</v>
      </c>
      <c r="AJ26" s="29">
        <f t="shared" si="19"/>
        <v>13</v>
      </c>
      <c r="AK26" s="40">
        <f>VLOOKUP(AJ26,[1]Punktezuordnung!$A$2:$B$52,2,FALSE())</f>
        <v>38</v>
      </c>
      <c r="AL26" s="27" t="b">
        <f t="array" ref="AL26">IF(ISBLANK(NIA_Cross!$A$2),100,IF(ISBLANK(A26),100,IF((OR(EXACT(A26,NIA_Cross!$C$2:$C$154))),VLOOKUP(A26,NIA_Cross!$C$2:$I$154,4,FALSE))))</f>
        <v>0</v>
      </c>
      <c r="AM26" s="29">
        <f t="shared" si="20"/>
        <v>51</v>
      </c>
      <c r="AN26" s="30">
        <f>VLOOKUP(AM26,[1]Punktezuordnung!$A$2:$B$52,2,FALSE())</f>
        <v>0</v>
      </c>
      <c r="AO26" s="52" t="b">
        <f t="array" ref="AO26">IF(ISBLANK(NIA_Weit!$A$2),0,IF(ISBLANK(A26),0,IF((OR(EXACT(A26,NIA_Weit!$C$2:$C$153))),VLOOKUP(A26,NIA_Weit!$C$2:$I$153,4,FALSE))))</f>
        <v>0</v>
      </c>
      <c r="AP26" s="29">
        <f t="shared" si="21"/>
        <v>51</v>
      </c>
      <c r="AQ26" s="40">
        <f>VLOOKUP(AP26,[1]Punktezuordnung!$A$2:$B$52,2,FALSE())</f>
        <v>0</v>
      </c>
      <c r="AR26" s="26">
        <f t="array" ref="AR26">IF(ISBLANK(STO_Weit!$A$2),0,IF(ISBLANK(A26),0,IF((OR(EXACT(A26,STO_Weit!$C$2:$C$133))),VLOOKUP(A26,STO_Weit!$C$2:$I$133,4,FALSE))))</f>
        <v>1</v>
      </c>
      <c r="AS26" s="29">
        <f t="shared" si="22"/>
        <v>21</v>
      </c>
      <c r="AT26" s="30">
        <f>VLOOKUP(AS26,[1]Punktezuordnung!$A$2:$B$52,2,FALSE())</f>
        <v>30</v>
      </c>
      <c r="AU26" s="28">
        <f t="array" ref="AU26">IF(ISBLANK(STO_Schlagwurf!$A$2),0,IF(ISBLANK(A26),0,IF((OR(EXACT(A26,STO_Schlagwurf!$C$2:$C$133))),VLOOKUP(A26,STO_Schlagwurf!$C$2:$I$133,4,FALSE))))</f>
        <v>26</v>
      </c>
      <c r="AV26" s="29">
        <f t="shared" si="23"/>
        <v>13</v>
      </c>
      <c r="AW26" s="30">
        <f>VLOOKUP(AV26,[1]Punktezuordnung!$A$2:$B$52,2,FALSE())</f>
        <v>38</v>
      </c>
      <c r="AX26" s="26" t="b">
        <f t="array" ref="AX26">IF(ISBLANK(ANG_Hindernissprint!$A$2),100,IF(ISBLANK(A26),100,IF((OR(EXACT(A26,ANG_Hindernissprint!$C$2:$C$143))),VLOOKUP(A26,ANG_Hindernissprint!$C$2:$I$143,4,FALSE))))</f>
        <v>0</v>
      </c>
      <c r="AY26" s="33">
        <f t="shared" si="24"/>
        <v>51</v>
      </c>
      <c r="AZ26" s="30">
        <f>VLOOKUP(AY26,[1]Punktezuordnung!$A$2:$B$52,2,FALSE())</f>
        <v>0</v>
      </c>
      <c r="BA26" s="54" t="b">
        <f t="array" ref="BA26">IF(ISBLANK(ANG_Hoch!$A$2),0,IF(ISBLANK(A26),0,IF((OR(EXACT(A26,ANG_Hoch!$C$2:$C$143))),VLOOKUP(A26,ANG_Hoch!$C$2:$I$143,4,FALSE))))</f>
        <v>0</v>
      </c>
      <c r="BB26" s="29">
        <f t="shared" si="25"/>
        <v>51</v>
      </c>
      <c r="BC26" s="39">
        <f>VLOOKUP(BB26,[1]Punktezuordnung!$A$2:$B$52,2,FALSE())</f>
        <v>0</v>
      </c>
    </row>
    <row r="27" spans="1:55" x14ac:dyDescent="0.3">
      <c r="A27" s="24" t="s">
        <v>299</v>
      </c>
      <c r="B27" s="24" t="s">
        <v>32</v>
      </c>
      <c r="C27" s="24">
        <v>2018</v>
      </c>
      <c r="D27" s="24" t="s">
        <v>184</v>
      </c>
      <c r="E27" s="29">
        <f t="shared" si="0"/>
        <v>24</v>
      </c>
      <c r="F27" s="40">
        <f>SUM(LARGE(H27:S27,{1;2;3;4;5;6;7;8;9}))</f>
        <v>199</v>
      </c>
      <c r="G27" s="34">
        <f t="shared" si="1"/>
        <v>4</v>
      </c>
      <c r="H27" s="35">
        <f t="shared" si="2"/>
        <v>0</v>
      </c>
      <c r="I27" s="30">
        <f t="shared" si="3"/>
        <v>0</v>
      </c>
      <c r="J27" s="35">
        <f t="shared" si="4"/>
        <v>0</v>
      </c>
      <c r="K27" s="30">
        <f t="shared" si="5"/>
        <v>0</v>
      </c>
      <c r="L27" s="31">
        <f t="shared" si="6"/>
        <v>0</v>
      </c>
      <c r="M27" s="32">
        <f t="shared" si="7"/>
        <v>0</v>
      </c>
      <c r="N27" s="36">
        <f t="shared" si="8"/>
        <v>0</v>
      </c>
      <c r="O27" s="51">
        <f t="shared" si="9"/>
        <v>0</v>
      </c>
      <c r="P27" s="35">
        <f t="shared" si="10"/>
        <v>50</v>
      </c>
      <c r="Q27" s="30">
        <f t="shared" si="11"/>
        <v>50</v>
      </c>
      <c r="R27" s="35">
        <f t="shared" si="12"/>
        <v>50</v>
      </c>
      <c r="S27" s="30">
        <f t="shared" si="13"/>
        <v>49</v>
      </c>
      <c r="T27" s="25" t="b">
        <f t="array" ref="T27">IF(ISBLANK(ALS_Sprint!$A$2),100,IF(ISBLANK(A27),100,IF((OR(EXACT(A27,ALS_Sprint!$C$2:$C$148))),VLOOKUP(A27,ALS_Sprint!$C$2:$I$148,4,FALSE))))</f>
        <v>0</v>
      </c>
      <c r="U27" s="29">
        <f t="shared" si="14"/>
        <v>51</v>
      </c>
      <c r="V27" s="40">
        <f>VLOOKUP(U27,[1]Punktezuordnung!$A$2:$B$52,2,FALSE())</f>
        <v>0</v>
      </c>
      <c r="W27" s="55" t="b">
        <f t="array" ref="W27">IF(ISBLANK(ALS_Wurf!$A$2),0,IF(ISBLANK(A27),0,IF((OR(EXACT(A27,ALS_Wurf!$C$2:$C$148))),VLOOKUP(A27,ALS_Wurf!$C$2:$I$148,4,FALSE))))</f>
        <v>0</v>
      </c>
      <c r="X27" s="29">
        <f t="shared" si="15"/>
        <v>51</v>
      </c>
      <c r="Y27" s="40">
        <f>VLOOKUP(X27,[1]Punktezuordnung!$A$2:$B$52,2,FALSE())</f>
        <v>0</v>
      </c>
      <c r="Z27" s="28" t="b">
        <f t="array" ref="Z27">IF(ISBLANK(FRI_Sprint!$A$2),100,IF(ISBLANK(A27),100,IF((OR(EXACT(A27,FRI_Sprint!$C$2:$C$149))),VLOOKUP(A27,FRI_Sprint!$C$2:$I$149,4,FALSE))))</f>
        <v>0</v>
      </c>
      <c r="AA27" s="29">
        <f t="shared" si="16"/>
        <v>51</v>
      </c>
      <c r="AB27" s="40">
        <f>VLOOKUP(AA27,[1]Punktezuordnung!$A$2:$B$52,2,FALSE())</f>
        <v>0</v>
      </c>
      <c r="AC27" s="37" t="b">
        <f t="array" ref="AC27">IF(ISBLANK(FRI_Stoß!$A$2),0,IF(ISBLANK(A27),0,IF((OR(EXACT(A27,FRI_Stoß!$C$2:$C$147))),VLOOKUP(A27,FRI_Stoß!$C$2:$I$147,4,FALSE))))</f>
        <v>0</v>
      </c>
      <c r="AD27" s="29">
        <f t="shared" si="17"/>
        <v>51</v>
      </c>
      <c r="AE27" s="40">
        <f>VLOOKUP(AD27,[1]Punktezuordnung!$A$2:$B$52,2,FALSE())</f>
        <v>0</v>
      </c>
      <c r="AF27" s="59" t="b">
        <f t="array" ref="AF27">IF(ISBLANK(LAT_Zielweit!$A$2),0,IF(ISBLANK(A27),0,IF((OR(EXACT(A27,LAT_Zielweit!$C$2:$C$155))),VLOOKUP(A27,LAT_Zielweit!$C$2:$I$155,4,FALSE))))</f>
        <v>0</v>
      </c>
      <c r="AG27" s="29">
        <f t="shared" si="18"/>
        <v>51</v>
      </c>
      <c r="AH27" s="40">
        <f>VLOOKUP(AG27,[1]Punktezuordnung!$A$2:$B$52,2,FALSE())</f>
        <v>0</v>
      </c>
      <c r="AI27" s="38" t="b">
        <f t="array" ref="AI27">IF(ISBLANK(LAT_Dreh!$A$2),0,IF(ISBLANK(A27),0,IF((OR(EXACT(A27,LAT_Dreh!$C$2:$C$156))),VLOOKUP(A27,LAT_Dreh!$C$2:$I$156,4,FALSE))))</f>
        <v>0</v>
      </c>
      <c r="AJ27" s="29">
        <f t="shared" si="19"/>
        <v>51</v>
      </c>
      <c r="AK27" s="40">
        <f>VLOOKUP(AJ27,[1]Punktezuordnung!$A$2:$B$52,2,FALSE())</f>
        <v>0</v>
      </c>
      <c r="AL27" s="27">
        <v>1000</v>
      </c>
      <c r="AM27" s="29">
        <f t="shared" si="20"/>
        <v>51</v>
      </c>
      <c r="AN27" s="30">
        <f>VLOOKUP(AM27,[1]Punktezuordnung!$A$2:$B$52,2,FALSE())</f>
        <v>0</v>
      </c>
      <c r="AO27" s="52" t="b">
        <f t="array" ref="AO27">IF(ISBLANK(NIA_Weit!$A$2),0,IF(ISBLANK(A27),0,IF((OR(EXACT(A27,NIA_Weit!$C$2:$C$153))),VLOOKUP(A27,NIA_Weit!$C$2:$I$153,4,FALSE))))</f>
        <v>0</v>
      </c>
      <c r="AP27" s="29">
        <f t="shared" si="21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IF(ISBLANK(STO_Weit!$A$2),0,IF(ISBLANK(A27),0,IF((OR(EXACT(A27,STO_Weit!$C$2:$C$133))),VLOOKUP(A27,STO_Weit!$C$2:$I$133,4,FALSE))))</f>
        <v>2.75</v>
      </c>
      <c r="AS27" s="29">
        <f t="shared" si="22"/>
        <v>1</v>
      </c>
      <c r="AT27" s="30">
        <f>VLOOKUP(AS27,[1]Punktezuordnung!$A$2:$B$52,2,FALSE())</f>
        <v>50</v>
      </c>
      <c r="AU27" s="28">
        <f t="array" ref="AU27">IF(ISBLANK(STO_Schlagwurf!$A$2),0,IF(ISBLANK(A27),0,IF((OR(EXACT(A27,STO_Schlagwurf!$C$2:$C$133))),VLOOKUP(A27,STO_Schlagwurf!$C$2:$I$133,4,FALSE))))</f>
        <v>39</v>
      </c>
      <c r="AV27" s="29">
        <f t="shared" si="23"/>
        <v>1</v>
      </c>
      <c r="AW27" s="30">
        <f>VLOOKUP(AV27,[1]Punktezuordnung!$A$2:$B$52,2,FALSE())</f>
        <v>50</v>
      </c>
      <c r="AX27" s="26">
        <f t="array" ref="AX27">IF(ISBLANK(ANG_Hindernissprint!$A$2),100,IF(ISBLANK(A27),100,IF((OR(EXACT(A27,ANG_Hindernissprint!$C$2:$C$143))),VLOOKUP(A27,ANG_Hindernissprint!$C$2:$I$143,4,FALSE))))</f>
        <v>13.73</v>
      </c>
      <c r="AY27" s="33">
        <f t="shared" si="24"/>
        <v>1</v>
      </c>
      <c r="AZ27" s="30">
        <f>VLOOKUP(AY27,[1]Punktezuordnung!$A$2:$B$52,2,FALSE())</f>
        <v>50</v>
      </c>
      <c r="BA27" s="54">
        <f t="array" ref="BA27">IF(ISBLANK(ANG_Hoch!$A$2),0,IF(ISBLANK(A27),0,IF((OR(EXACT(A27,ANG_Hoch!$C$2:$C$143))),VLOOKUP(A27,ANG_Hoch!$C$2:$I$143,4,FALSE))))</f>
        <v>0.75</v>
      </c>
      <c r="BB27" s="29">
        <f t="shared" si="25"/>
        <v>2</v>
      </c>
      <c r="BC27" s="39">
        <f>VLOOKUP(BB27,[1]Punktezuordnung!$A$2:$B$52,2,FALSE())</f>
        <v>49</v>
      </c>
    </row>
    <row r="28" spans="1:55" x14ac:dyDescent="0.3">
      <c r="A28" s="24" t="s">
        <v>237</v>
      </c>
      <c r="B28" s="24" t="s">
        <v>32</v>
      </c>
      <c r="C28" s="24">
        <v>2018</v>
      </c>
      <c r="D28" s="24" t="s">
        <v>184</v>
      </c>
      <c r="E28" s="29">
        <f t="shared" si="0"/>
        <v>25</v>
      </c>
      <c r="F28" s="40">
        <f>SUM(LARGE(H28:S28,{1;2;3;4;5;6;7;8;9}))</f>
        <v>198</v>
      </c>
      <c r="G28" s="34">
        <f t="shared" si="1"/>
        <v>6</v>
      </c>
      <c r="H28" s="35">
        <f t="shared" si="2"/>
        <v>0</v>
      </c>
      <c r="I28" s="30">
        <f t="shared" si="3"/>
        <v>0</v>
      </c>
      <c r="J28" s="35">
        <f t="shared" si="4"/>
        <v>38</v>
      </c>
      <c r="K28" s="30">
        <f t="shared" si="5"/>
        <v>36</v>
      </c>
      <c r="L28" s="31">
        <f t="shared" si="6"/>
        <v>0</v>
      </c>
      <c r="M28" s="32">
        <f t="shared" si="7"/>
        <v>0</v>
      </c>
      <c r="N28" s="36">
        <f t="shared" si="8"/>
        <v>0</v>
      </c>
      <c r="O28" s="51">
        <f t="shared" si="9"/>
        <v>0</v>
      </c>
      <c r="P28" s="35">
        <f t="shared" si="10"/>
        <v>30</v>
      </c>
      <c r="Q28" s="30">
        <f t="shared" si="11"/>
        <v>28</v>
      </c>
      <c r="R28" s="35">
        <f t="shared" si="12"/>
        <v>29</v>
      </c>
      <c r="S28" s="30">
        <f t="shared" si="13"/>
        <v>37</v>
      </c>
      <c r="T28" s="25" t="b">
        <f t="array" ref="T28">IF(ISBLANK(ALS_Sprint!$A$2),100,IF(ISBLANK(A28),100,IF((OR(EXACT(A28,ALS_Sprint!$C$2:$C$148))),VLOOKUP(A28,ALS_Sprint!$C$2:$I$148,4,FALSE))))</f>
        <v>0</v>
      </c>
      <c r="U28" s="29">
        <f t="shared" si="14"/>
        <v>51</v>
      </c>
      <c r="V28" s="40">
        <f>VLOOKUP(U28,[1]Punktezuordnung!$A$2:$B$52,2,FALSE())</f>
        <v>0</v>
      </c>
      <c r="W28" s="55" t="b">
        <f t="array" ref="W28">IF(ISBLANK(ALS_Wurf!$A$2),0,IF(ISBLANK(A28),0,IF((OR(EXACT(A28,ALS_Wurf!$C$2:$C$148))),VLOOKUP(A28,ALS_Wurf!$C$2:$I$148,4,FALSE))))</f>
        <v>0</v>
      </c>
      <c r="X28" s="29">
        <f t="shared" si="15"/>
        <v>51</v>
      </c>
      <c r="Y28" s="40">
        <f>VLOOKUP(X28,[1]Punktezuordnung!$A$2:$B$52,2,FALSE())</f>
        <v>0</v>
      </c>
      <c r="Z28" s="28">
        <f t="array" ref="Z28">IF(ISBLANK(FRI_Sprint!$A$2),100,IF(ISBLANK(A28),100,IF((OR(EXACT(A28,FRI_Sprint!$C$2:$C$149))),VLOOKUP(A28,FRI_Sprint!$C$2:$I$149,4,FALSE))))</f>
        <v>14.8</v>
      </c>
      <c r="AA28" s="29">
        <f t="shared" si="16"/>
        <v>13</v>
      </c>
      <c r="AB28" s="40">
        <f>VLOOKUP(AA28,[1]Punktezuordnung!$A$2:$B$52,2,FALSE())</f>
        <v>38</v>
      </c>
      <c r="AC28" s="37">
        <f t="array" ref="AC28">IF(ISBLANK(FRI_Stoß!$A$2),0,IF(ISBLANK(A28),0,IF((OR(EXACT(A28,FRI_Stoß!$C$2:$C$147))),VLOOKUP(A28,FRI_Stoß!$C$2:$I$147,4,FALSE))))</f>
        <v>1.25</v>
      </c>
      <c r="AD28" s="29">
        <f t="shared" si="17"/>
        <v>15</v>
      </c>
      <c r="AE28" s="40">
        <f>VLOOKUP(AD28,[1]Punktezuordnung!$A$2:$B$52,2,FALSE())</f>
        <v>36</v>
      </c>
      <c r="AF28" s="59" t="b">
        <f t="array" ref="AF28">IF(ISBLANK(LAT_Zielweit!$A$2),0,IF(ISBLANK(A28),0,IF((OR(EXACT(A28,LAT_Zielweit!$C$2:$C$155))),VLOOKUP(A28,LAT_Zielweit!$C$2:$I$155,4,FALSE))))</f>
        <v>0</v>
      </c>
      <c r="AG28" s="29">
        <f t="shared" si="18"/>
        <v>51</v>
      </c>
      <c r="AH28" s="40">
        <f>VLOOKUP(AG28,[1]Punktezuordnung!$A$2:$B$52,2,FALSE())</f>
        <v>0</v>
      </c>
      <c r="AI28" s="59" t="b">
        <f t="array" ref="AI28">IF(ISBLANK(LAT_Dreh!$A$2),0,IF(ISBLANK(A28),0,IF((OR(EXACT(A28,LAT_Dreh!$C$2:$C$156))),VLOOKUP(A28,LAT_Dreh!$C$2:$I$156,4,FALSE))))</f>
        <v>0</v>
      </c>
      <c r="AJ28" s="29">
        <f t="shared" si="19"/>
        <v>51</v>
      </c>
      <c r="AK28" s="40">
        <f>VLOOKUP(AJ28,[1]Punktezuordnung!$A$2:$B$52,2,FALSE())</f>
        <v>0</v>
      </c>
      <c r="AL28" s="27" t="b">
        <f t="array" ref="AL28">IF(ISBLANK(NIA_Cross!$A$2),100,IF(ISBLANK(A28),100,IF((OR(EXACT(A28,NIA_Cross!$C$2:$C$154))),VLOOKUP(A28,NIA_Cross!$C$2:$I$154,4,FALSE))))</f>
        <v>0</v>
      </c>
      <c r="AM28" s="29">
        <f t="shared" si="20"/>
        <v>51</v>
      </c>
      <c r="AN28" s="30">
        <f>VLOOKUP(AM28,[1]Punktezuordnung!$A$2:$B$52,2,FALSE())</f>
        <v>0</v>
      </c>
      <c r="AO28" s="52" t="b">
        <f t="array" ref="AO28">IF(ISBLANK(NIA_Weit!$A$2),0,IF(ISBLANK(A28),0,IF((OR(EXACT(A28,NIA_Weit!$C$2:$C$153))),VLOOKUP(A28,NIA_Weit!$C$2:$I$153,4,FALSE))))</f>
        <v>0</v>
      </c>
      <c r="AP28" s="29">
        <f t="shared" si="21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IF(ISBLANK(STO_Weit!$A$2),0,IF(ISBLANK(A28),0,IF((OR(EXACT(A28,STO_Weit!$C$2:$C$133))),VLOOKUP(A28,STO_Weit!$C$2:$I$133,4,FALSE))))</f>
        <v>1</v>
      </c>
      <c r="AS28" s="29">
        <f t="shared" si="22"/>
        <v>21</v>
      </c>
      <c r="AT28" s="30">
        <f>VLOOKUP(AS28,[1]Punktezuordnung!$A$2:$B$52,2,FALSE())</f>
        <v>30</v>
      </c>
      <c r="AU28" s="28">
        <f t="array" ref="AU28">IF(ISBLANK(STO_Schlagwurf!$A$2),0,IF(ISBLANK(A28),0,IF((OR(EXACT(A28,STO_Schlagwurf!$C$2:$C$133))),VLOOKUP(A28,STO_Schlagwurf!$C$2:$I$133,4,FALSE))))</f>
        <v>16</v>
      </c>
      <c r="AV28" s="29">
        <f t="shared" si="23"/>
        <v>23</v>
      </c>
      <c r="AW28" s="30">
        <f>VLOOKUP(AV28,[1]Punktezuordnung!$A$2:$B$52,2,FALSE())</f>
        <v>28</v>
      </c>
      <c r="AX28" s="26">
        <f t="array" ref="AX28">IF(ISBLANK(ANG_Hindernissprint!$A$2),100,IF(ISBLANK(A28),100,IF((OR(EXACT(A28,ANG_Hindernissprint!$C$2:$C$143))),VLOOKUP(A28,ANG_Hindernissprint!$C$2:$I$143,4,FALSE))))</f>
        <v>21.34</v>
      </c>
      <c r="AY28" s="33">
        <f t="shared" si="24"/>
        <v>22</v>
      </c>
      <c r="AZ28" s="30">
        <f>VLOOKUP(AY28,[1]Punktezuordnung!$A$2:$B$52,2,FALSE())</f>
        <v>29</v>
      </c>
      <c r="BA28" s="54">
        <f t="array" ref="BA28">IF(ISBLANK(ANG_Hoch!$A$2),0,IF(ISBLANK(A28),0,IF((OR(EXACT(A28,ANG_Hoch!$C$2:$C$143))),VLOOKUP(A28,ANG_Hoch!$C$2:$I$143,4,FALSE))))</f>
        <v>0.55000000000000004</v>
      </c>
      <c r="BB28" s="29">
        <f t="shared" si="25"/>
        <v>14</v>
      </c>
      <c r="BC28" s="39">
        <f>VLOOKUP(BB28,[1]Punktezuordnung!$A$2:$B$52,2,FALSE())</f>
        <v>37</v>
      </c>
    </row>
    <row r="29" spans="1:55" x14ac:dyDescent="0.3">
      <c r="A29" s="24" t="s">
        <v>174</v>
      </c>
      <c r="B29" s="24" t="s">
        <v>32</v>
      </c>
      <c r="C29" s="24">
        <v>2018</v>
      </c>
      <c r="D29" s="24" t="s">
        <v>26</v>
      </c>
      <c r="E29" s="29">
        <f t="shared" si="0"/>
        <v>26</v>
      </c>
      <c r="F29" s="40">
        <f>SUM(LARGE(H29:S29,{1;2;3;4;5;6;7;8;9}))</f>
        <v>87</v>
      </c>
      <c r="G29" s="34">
        <f t="shared" si="1"/>
        <v>2</v>
      </c>
      <c r="H29" s="35">
        <f t="shared" si="2"/>
        <v>43</v>
      </c>
      <c r="I29" s="30">
        <f t="shared" si="3"/>
        <v>44</v>
      </c>
      <c r="J29" s="35">
        <f t="shared" si="4"/>
        <v>0</v>
      </c>
      <c r="K29" s="30">
        <f t="shared" si="5"/>
        <v>0</v>
      </c>
      <c r="L29" s="31">
        <f t="shared" si="6"/>
        <v>0</v>
      </c>
      <c r="M29" s="32">
        <f t="shared" si="7"/>
        <v>0</v>
      </c>
      <c r="N29" s="36">
        <f t="shared" si="8"/>
        <v>0</v>
      </c>
      <c r="O29" s="51">
        <f t="shared" si="9"/>
        <v>0</v>
      </c>
      <c r="P29" s="35">
        <f t="shared" si="10"/>
        <v>0</v>
      </c>
      <c r="Q29" s="30">
        <f t="shared" si="11"/>
        <v>0</v>
      </c>
      <c r="R29" s="35">
        <f t="shared" si="12"/>
        <v>0</v>
      </c>
      <c r="S29" s="30">
        <f t="shared" si="13"/>
        <v>0</v>
      </c>
      <c r="T29" s="25">
        <f t="array" ref="T29">IF(ISBLANK(ALS_Sprint!$A$2),100,IF(ISBLANK(A29),100,IF((OR(EXACT(A29,ALS_Sprint!$C$2:$C$148))),VLOOKUP(A29,ALS_Sprint!$C$2:$I$148,4,FALSE))))</f>
        <v>17.07</v>
      </c>
      <c r="U29" s="29">
        <f t="shared" si="14"/>
        <v>8</v>
      </c>
      <c r="V29" s="40">
        <f>VLOOKUP(U29,[1]Punktezuordnung!$A$2:$B$52,2,FALSE())</f>
        <v>43</v>
      </c>
      <c r="W29" s="55">
        <f t="array" ref="W29">IF(ISBLANK(ALS_Wurf!$A$2),0,IF(ISBLANK(A29),0,IF((OR(EXACT(A29,ALS_Wurf!$C$2:$C$148))),VLOOKUP(A29,ALS_Wurf!$C$2:$I$148,4,FALSE))))</f>
        <v>23</v>
      </c>
      <c r="X29" s="29">
        <f t="shared" si="15"/>
        <v>7</v>
      </c>
      <c r="Y29" s="40">
        <f>VLOOKUP(X29,[1]Punktezuordnung!$A$2:$B$52,2,FALSE())</f>
        <v>44</v>
      </c>
      <c r="Z29" s="28" t="b">
        <f t="array" ref="Z29">IF(ISBLANK(FRI_Sprint!$A$2),100,IF(ISBLANK(A29),100,IF((OR(EXACT(A29,FRI_Sprint!$C$2:$C$149))),VLOOKUP(A29,FRI_Sprint!$C$2:$I$149,4,FALSE))))</f>
        <v>0</v>
      </c>
      <c r="AA29" s="29">
        <f t="shared" si="16"/>
        <v>51</v>
      </c>
      <c r="AB29" s="40">
        <f>VLOOKUP(AA29,[1]Punktezuordnung!$A$2:$B$52,2,FALSE())</f>
        <v>0</v>
      </c>
      <c r="AC29" s="37" t="b">
        <f t="array" ref="AC29">IF(ISBLANK(FRI_Stoß!$A$2),0,IF(ISBLANK(A29),0,IF((OR(EXACT(A29,FRI_Stoß!$C$2:$C$147))),VLOOKUP(A29,FRI_Stoß!$C$2:$I$147,4,FALSE))))</f>
        <v>0</v>
      </c>
      <c r="AD29" s="29">
        <f t="shared" si="17"/>
        <v>51</v>
      </c>
      <c r="AE29" s="40">
        <f>VLOOKUP(AD29,[1]Punktezuordnung!$A$2:$B$52,2,FALSE())</f>
        <v>0</v>
      </c>
      <c r="AF29" s="59" t="b">
        <f t="array" ref="AF29">IF(ISBLANK(LAT_Zielweit!$A$2),0,IF(ISBLANK(A29),0,IF((OR(EXACT(A29,LAT_Zielweit!$C$2:$C$155))),VLOOKUP(A29,LAT_Zielweit!$C$2:$I$155,4,FALSE))))</f>
        <v>0</v>
      </c>
      <c r="AG29" s="29">
        <f t="shared" si="18"/>
        <v>51</v>
      </c>
      <c r="AH29" s="40">
        <f>VLOOKUP(AG29,[1]Punktezuordnung!$A$2:$B$52,2,FALSE())</f>
        <v>0</v>
      </c>
      <c r="AI29" s="59" t="b">
        <f t="array" ref="AI29">IF(ISBLANK(LAT_Dreh!$A$2),0,IF(ISBLANK(A29),0,IF((OR(EXACT(A29,LAT_Dreh!$C$2:$C$156))),VLOOKUP(A29,LAT_Dreh!$C$2:$I$156,4,FALSE))))</f>
        <v>0</v>
      </c>
      <c r="AJ29" s="29">
        <f t="shared" si="19"/>
        <v>51</v>
      </c>
      <c r="AK29" s="40">
        <f>VLOOKUP(AJ29,[1]Punktezuordnung!$A$2:$B$52,2,FALSE())</f>
        <v>0</v>
      </c>
      <c r="AL29" s="27" t="b">
        <f t="array" ref="AL29">IF(ISBLANK(NIA_Cross!$A$2),100,IF(ISBLANK(A29),100,IF((OR(EXACT(A29,NIA_Cross!$C$2:$C$154))),VLOOKUP(A29,NIA_Cross!$C$2:$I$154,4,FALSE))))</f>
        <v>0</v>
      </c>
      <c r="AM29" s="29">
        <f t="shared" si="20"/>
        <v>51</v>
      </c>
      <c r="AN29" s="30">
        <f>VLOOKUP(AM29,[1]Punktezuordnung!$A$2:$B$52,2,FALSE())</f>
        <v>0</v>
      </c>
      <c r="AO29" s="52" t="b">
        <f t="array" ref="AO29">IF(ISBLANK(NIA_Weit!$A$2),0,IF(ISBLANK(A29),0,IF((OR(EXACT(A29,NIA_Weit!$C$2:$C$153))),VLOOKUP(A29,NIA_Weit!$C$2:$I$153,4,FALSE))))</f>
        <v>0</v>
      </c>
      <c r="AP29" s="29">
        <f t="shared" si="21"/>
        <v>51</v>
      </c>
      <c r="AQ29" s="40">
        <f>VLOOKUP(AP29,[1]Punktezuordnung!$A$2:$B$52,2,FALSE())</f>
        <v>0</v>
      </c>
      <c r="AR29" s="26" t="b">
        <f t="array" ref="AR29">IF(ISBLANK(STO_Weit!$A$2),0,IF(ISBLANK(A29),0,IF((OR(EXACT(A29,STO_Weit!$C$2:$C$133))),VLOOKUP(A29,STO_Weit!$C$2:$I$133,4,FALSE))))</f>
        <v>0</v>
      </c>
      <c r="AS29" s="29">
        <f t="shared" si="22"/>
        <v>51</v>
      </c>
      <c r="AT29" s="30">
        <f>VLOOKUP(AS29,[1]Punktezuordnung!$A$2:$B$52,2,FALSE())</f>
        <v>0</v>
      </c>
      <c r="AU29" s="28" t="b">
        <f t="array" ref="AU29">IF(ISBLANK(STO_Schlagwurf!$A$2),0,IF(ISBLANK(A29),0,IF((OR(EXACT(A29,STO_Schlagwurf!$C$2:$C$133))),VLOOKUP(A29,STO_Schlagwurf!$C$2:$I$133,4,FALSE))))</f>
        <v>0</v>
      </c>
      <c r="AV29" s="29">
        <f t="shared" si="23"/>
        <v>51</v>
      </c>
      <c r="AW29" s="30">
        <f>VLOOKUP(AV29,[1]Punktezuordnung!$A$2:$B$52,2,FALSE())</f>
        <v>0</v>
      </c>
      <c r="AX29" s="26" t="b">
        <f t="array" ref="AX29">IF(ISBLANK(ANG_Hindernissprint!$A$2),100,IF(ISBLANK(A29),100,IF((OR(EXACT(A29,ANG_Hindernissprint!$C$2:$C$143))),VLOOKUP(A29,ANG_Hindernissprint!$C$2:$I$143,4,FALSE))))</f>
        <v>0</v>
      </c>
      <c r="AY29" s="33">
        <f t="shared" si="24"/>
        <v>51</v>
      </c>
      <c r="AZ29" s="30">
        <f>VLOOKUP(AY29,[1]Punktezuordnung!$A$2:$B$52,2,FALSE())</f>
        <v>0</v>
      </c>
      <c r="BA29" s="54" t="b">
        <f t="array" ref="BA29">IF(ISBLANK(ANG_Hoch!$A$2),0,IF(ISBLANK(A29),0,IF((OR(EXACT(A29,ANG_Hoch!$C$2:$C$143))),VLOOKUP(A29,ANG_Hoch!$C$2:$I$143,4,FALSE))))</f>
        <v>0</v>
      </c>
      <c r="BB29" s="29">
        <f t="shared" si="25"/>
        <v>51</v>
      </c>
      <c r="BC29" s="39">
        <f>VLOOKUP(BB29,[1]Punktezuordnung!$A$2:$B$52,2,FALSE())</f>
        <v>0</v>
      </c>
    </row>
    <row r="30" spans="1:55" x14ac:dyDescent="0.3">
      <c r="A30" s="24" t="s">
        <v>330</v>
      </c>
      <c r="B30" s="24" t="s">
        <v>32</v>
      </c>
      <c r="C30" s="24">
        <v>2018</v>
      </c>
      <c r="D30" s="24" t="s">
        <v>260</v>
      </c>
      <c r="E30" s="29">
        <f t="shared" si="0"/>
        <v>27</v>
      </c>
      <c r="F30" s="40">
        <f>SUM(LARGE(H30:S30,{1;2;3;4;5;6;7;8;9}))</f>
        <v>82</v>
      </c>
      <c r="G30" s="34">
        <f t="shared" si="1"/>
        <v>2</v>
      </c>
      <c r="H30" s="35">
        <f t="shared" si="2"/>
        <v>0</v>
      </c>
      <c r="I30" s="30">
        <f t="shared" si="3"/>
        <v>0</v>
      </c>
      <c r="J30" s="35">
        <f t="shared" si="4"/>
        <v>0</v>
      </c>
      <c r="K30" s="30">
        <f t="shared" si="5"/>
        <v>0</v>
      </c>
      <c r="L30" s="31">
        <f t="shared" si="6"/>
        <v>0</v>
      </c>
      <c r="M30" s="32">
        <f t="shared" si="7"/>
        <v>0</v>
      </c>
      <c r="N30" s="36">
        <f t="shared" si="8"/>
        <v>0</v>
      </c>
      <c r="O30" s="51">
        <f t="shared" si="9"/>
        <v>0</v>
      </c>
      <c r="P30" s="35">
        <f t="shared" si="10"/>
        <v>0</v>
      </c>
      <c r="Q30" s="30">
        <f t="shared" si="11"/>
        <v>0</v>
      </c>
      <c r="R30" s="35">
        <f t="shared" si="12"/>
        <v>34</v>
      </c>
      <c r="S30" s="30">
        <f t="shared" si="13"/>
        <v>48</v>
      </c>
      <c r="T30" s="25" t="b">
        <f t="array" ref="T30">IF(ISBLANK(ALS_Sprint!$A$2),100,IF(ISBLANK(A30),100,IF((OR(EXACT(A30,ALS_Sprint!$C$2:$C$148))),VLOOKUP(A30,ALS_Sprint!$C$2:$I$148,4,FALSE))))</f>
        <v>0</v>
      </c>
      <c r="U30" s="29">
        <f t="shared" si="14"/>
        <v>51</v>
      </c>
      <c r="V30" s="40">
        <f>VLOOKUP(U30,[1]Punktezuordnung!$A$2:$B$52,2,FALSE())</f>
        <v>0</v>
      </c>
      <c r="W30" s="55" t="b">
        <f t="array" ref="W30">IF(ISBLANK(ALS_Wurf!$A$2),0,IF(ISBLANK(A30),0,IF((OR(EXACT(A30,ALS_Wurf!$C$2:$C$148))),VLOOKUP(A30,ALS_Wurf!$C$2:$I$148,4,FALSE))))</f>
        <v>0</v>
      </c>
      <c r="X30" s="29">
        <f t="shared" si="15"/>
        <v>51</v>
      </c>
      <c r="Y30" s="40">
        <f>VLOOKUP(X30,[1]Punktezuordnung!$A$2:$B$52,2,FALSE())</f>
        <v>0</v>
      </c>
      <c r="Z30" s="28" t="b">
        <f t="array" ref="Z30">IF(ISBLANK(FRI_Sprint!$A$2),100,IF(ISBLANK(A30),100,IF((OR(EXACT(A30,FRI_Sprint!$C$2:$C$149))),VLOOKUP(A30,FRI_Sprint!$C$2:$I$149,4,FALSE))))</f>
        <v>0</v>
      </c>
      <c r="AA30" s="29">
        <f t="shared" si="16"/>
        <v>51</v>
      </c>
      <c r="AB30" s="40">
        <f>VLOOKUP(AA30,[1]Punktezuordnung!$A$2:$B$52,2,FALSE())</f>
        <v>0</v>
      </c>
      <c r="AC30" s="37" t="b">
        <f t="array" ref="AC30">IF(ISBLANK(FRI_Stoß!$A$2),0,IF(ISBLANK(A30),0,IF((OR(EXACT(A30,FRI_Stoß!$C$2:$C$147))),VLOOKUP(A30,FRI_Stoß!$C$2:$I$147,4,FALSE))))</f>
        <v>0</v>
      </c>
      <c r="AD30" s="29">
        <f t="shared" si="17"/>
        <v>51</v>
      </c>
      <c r="AE30" s="40">
        <f>VLOOKUP(AD30,[1]Punktezuordnung!$A$2:$B$52,2,FALSE())</f>
        <v>0</v>
      </c>
      <c r="AF30" s="59" t="b">
        <f t="array" ref="AF30">IF(ISBLANK(LAT_Zielweit!$A$2),0,IF(ISBLANK(A30),0,IF((OR(EXACT(A30,LAT_Zielweit!$C$2:$C$155))),VLOOKUP(A30,LAT_Zielweit!$C$2:$I$155,4,FALSE))))</f>
        <v>0</v>
      </c>
      <c r="AG30" s="29">
        <f t="shared" si="18"/>
        <v>51</v>
      </c>
      <c r="AH30" s="40">
        <f>VLOOKUP(AG30,[1]Punktezuordnung!$A$2:$B$52,2,FALSE())</f>
        <v>0</v>
      </c>
      <c r="AI30" s="38" t="b">
        <f t="array" ref="AI30">IF(ISBLANK(LAT_Dreh!$A$2),0,IF(ISBLANK(A30),0,IF((OR(EXACT(A30,LAT_Dreh!$C$2:$C$156))),VLOOKUP(A30,LAT_Dreh!$C$2:$I$156,4,FALSE))))</f>
        <v>0</v>
      </c>
      <c r="AJ30" s="29">
        <f t="shared" si="19"/>
        <v>51</v>
      </c>
      <c r="AK30" s="40">
        <f>VLOOKUP(AJ30,[1]Punktezuordnung!$A$2:$B$52,2,FALSE())</f>
        <v>0</v>
      </c>
      <c r="AL30" s="27">
        <v>1000</v>
      </c>
      <c r="AM30" s="29">
        <f t="shared" si="20"/>
        <v>51</v>
      </c>
      <c r="AN30" s="30">
        <f>VLOOKUP(AM30,[1]Punktezuordnung!$A$2:$B$52,2,FALSE())</f>
        <v>0</v>
      </c>
      <c r="AO30" s="52" t="b">
        <f t="array" ref="AO30">IF(ISBLANK(NIA_Weit!$A$2),0,IF(ISBLANK(A30),0,IF((OR(EXACT(A30,NIA_Weit!$C$2:$C$153))),VLOOKUP(A30,NIA_Weit!$C$2:$I$153,4,FALSE))))</f>
        <v>0</v>
      </c>
      <c r="AP30" s="29">
        <f t="shared" si="21"/>
        <v>51</v>
      </c>
      <c r="AQ30" s="40">
        <f>VLOOKUP(AP30,[1]Punktezuordnung!$A$2:$B$52,2,FALSE())</f>
        <v>0</v>
      </c>
      <c r="AR30" s="26" t="b">
        <f t="array" ref="AR30">IF(ISBLANK(STO_Weit!$A$2),0,IF(ISBLANK(A30),0,IF((OR(EXACT(A30,STO_Weit!$C$2:$C$133))),VLOOKUP(A30,STO_Weit!$C$2:$I$133,4,FALSE))))</f>
        <v>0</v>
      </c>
      <c r="AS30" s="29">
        <f t="shared" si="22"/>
        <v>51</v>
      </c>
      <c r="AT30" s="30">
        <f>VLOOKUP(AS30,[1]Punktezuordnung!$A$2:$B$52,2,FALSE())</f>
        <v>0</v>
      </c>
      <c r="AU30" s="28" t="b">
        <f t="array" ref="AU30">IF(ISBLANK(STO_Schlagwurf!$A$2),0,IF(ISBLANK(A30),0,IF((OR(EXACT(A30,STO_Schlagwurf!$C$2:$C$133))),VLOOKUP(A30,STO_Schlagwurf!$C$2:$I$133,4,FALSE))))</f>
        <v>0</v>
      </c>
      <c r="AV30" s="29">
        <f t="shared" si="23"/>
        <v>51</v>
      </c>
      <c r="AW30" s="30">
        <f>VLOOKUP(AV30,[1]Punktezuordnung!$A$2:$B$52,2,FALSE())</f>
        <v>0</v>
      </c>
      <c r="AX30" s="26">
        <f t="array" ref="AX30">IF(ISBLANK(ANG_Hindernissprint!$A$2),100,IF(ISBLANK(A30),100,IF((OR(EXACT(A30,ANG_Hindernissprint!$C$2:$C$143))),VLOOKUP(A30,ANG_Hindernissprint!$C$2:$I$143,4,FALSE))))</f>
        <v>15.09</v>
      </c>
      <c r="AY30" s="33">
        <f t="shared" si="24"/>
        <v>17</v>
      </c>
      <c r="AZ30" s="30">
        <f>VLOOKUP(AY30,[1]Punktezuordnung!$A$2:$B$52,2,FALSE())</f>
        <v>34</v>
      </c>
      <c r="BA30" s="54">
        <f t="array" ref="BA30">IF(ISBLANK(ANG_Hoch!$A$2),0,IF(ISBLANK(A30),0,IF((OR(EXACT(A30,ANG_Hoch!$C$2:$C$143))),VLOOKUP(A30,ANG_Hoch!$C$2:$I$143,4,FALSE))))</f>
        <v>0.7</v>
      </c>
      <c r="BB30" s="29">
        <f t="shared" si="25"/>
        <v>3</v>
      </c>
      <c r="BC30" s="39">
        <f>VLOOKUP(BB30,[1]Punktezuordnung!$A$2:$B$52,2,FALSE())</f>
        <v>48</v>
      </c>
    </row>
    <row r="31" spans="1:55" x14ac:dyDescent="0.3">
      <c r="A31" s="24" t="s">
        <v>301</v>
      </c>
      <c r="B31" s="24" t="s">
        <v>32</v>
      </c>
      <c r="C31" s="24">
        <v>2018</v>
      </c>
      <c r="D31" s="24" t="s">
        <v>184</v>
      </c>
      <c r="E31" s="29">
        <f t="shared" si="0"/>
        <v>28</v>
      </c>
      <c r="F31" s="40">
        <f>SUM(LARGE(H31:S31,{1;2;3;4;5;6;7;8;9}))</f>
        <v>81</v>
      </c>
      <c r="G31" s="34">
        <f t="shared" si="1"/>
        <v>2</v>
      </c>
      <c r="H31" s="35">
        <f t="shared" si="2"/>
        <v>0</v>
      </c>
      <c r="I31" s="30">
        <f t="shared" si="3"/>
        <v>0</v>
      </c>
      <c r="J31" s="35">
        <f t="shared" si="4"/>
        <v>0</v>
      </c>
      <c r="K31" s="30">
        <f t="shared" si="5"/>
        <v>0</v>
      </c>
      <c r="L31" s="31">
        <f t="shared" si="6"/>
        <v>0</v>
      </c>
      <c r="M31" s="32">
        <f t="shared" si="7"/>
        <v>0</v>
      </c>
      <c r="N31" s="36">
        <f t="shared" si="8"/>
        <v>0</v>
      </c>
      <c r="O31" s="51">
        <f t="shared" si="9"/>
        <v>0</v>
      </c>
      <c r="P31" s="35">
        <f t="shared" si="10"/>
        <v>37</v>
      </c>
      <c r="Q31" s="30">
        <f t="shared" si="11"/>
        <v>44</v>
      </c>
      <c r="R31" s="35">
        <f t="shared" si="12"/>
        <v>0</v>
      </c>
      <c r="S31" s="30">
        <f t="shared" si="13"/>
        <v>0</v>
      </c>
      <c r="T31" s="25" t="b">
        <f t="array" ref="T31">IF(ISBLANK(ALS_Sprint!$A$2),100,IF(ISBLANK(A31),100,IF((OR(EXACT(A31,ALS_Sprint!$C$2:$C$148))),VLOOKUP(A31,ALS_Sprint!$C$2:$I$148,4,FALSE))))</f>
        <v>0</v>
      </c>
      <c r="U31" s="29">
        <f t="shared" si="14"/>
        <v>51</v>
      </c>
      <c r="V31" s="40">
        <f>VLOOKUP(U31,[1]Punktezuordnung!$A$2:$B$52,2,FALSE())</f>
        <v>0</v>
      </c>
      <c r="W31" s="55" t="b">
        <f t="array" ref="W31">IF(ISBLANK(ALS_Wurf!$A$2),0,IF(ISBLANK(A31),0,IF((OR(EXACT(A31,ALS_Wurf!$C$2:$C$148))),VLOOKUP(A31,ALS_Wurf!$C$2:$I$148,4,FALSE))))</f>
        <v>0</v>
      </c>
      <c r="X31" s="29">
        <f t="shared" si="15"/>
        <v>51</v>
      </c>
      <c r="Y31" s="40">
        <f>VLOOKUP(X31,[1]Punktezuordnung!$A$2:$B$52,2,FALSE())</f>
        <v>0</v>
      </c>
      <c r="Z31" s="28" t="b">
        <f t="array" ref="Z31">IF(ISBLANK(FRI_Sprint!$A$2),100,IF(ISBLANK(A31),100,IF((OR(EXACT(A31,FRI_Sprint!$C$2:$C$149))),VLOOKUP(A31,FRI_Sprint!$C$2:$I$149,4,FALSE))))</f>
        <v>0</v>
      </c>
      <c r="AA31" s="29">
        <f t="shared" si="16"/>
        <v>51</v>
      </c>
      <c r="AB31" s="40">
        <f>VLOOKUP(AA31,[1]Punktezuordnung!$A$2:$B$52,2,FALSE())</f>
        <v>0</v>
      </c>
      <c r="AC31" s="37" t="b">
        <f t="array" ref="AC31">IF(ISBLANK(FRI_Stoß!$A$2),0,IF(ISBLANK(A31),0,IF((OR(EXACT(A31,FRI_Stoß!$C$2:$C$147))),VLOOKUP(A31,FRI_Stoß!$C$2:$I$147,4,FALSE))))</f>
        <v>0</v>
      </c>
      <c r="AD31" s="29">
        <f t="shared" si="17"/>
        <v>51</v>
      </c>
      <c r="AE31" s="40">
        <f>VLOOKUP(AD31,[1]Punktezuordnung!$A$2:$B$52,2,FALSE())</f>
        <v>0</v>
      </c>
      <c r="AF31" s="59" t="b">
        <f t="array" ref="AF31">IF(ISBLANK(LAT_Zielweit!$A$2),0,IF(ISBLANK(A31),0,IF((OR(EXACT(A31,LAT_Zielweit!$C$2:$C$155))),VLOOKUP(A31,LAT_Zielweit!$C$2:$I$155,4,FALSE))))</f>
        <v>0</v>
      </c>
      <c r="AG31" s="29">
        <f t="shared" si="18"/>
        <v>51</v>
      </c>
      <c r="AH31" s="40">
        <f>VLOOKUP(AG31,[1]Punktezuordnung!$A$2:$B$52,2,FALSE())</f>
        <v>0</v>
      </c>
      <c r="AI31" s="38" t="b">
        <f t="array" ref="AI31">IF(ISBLANK(LAT_Dreh!$A$2),0,IF(ISBLANK(A31),0,IF((OR(EXACT(A31,LAT_Dreh!$C$2:$C$156))),VLOOKUP(A31,LAT_Dreh!$C$2:$I$156,4,FALSE))))</f>
        <v>0</v>
      </c>
      <c r="AJ31" s="29">
        <f t="shared" si="19"/>
        <v>51</v>
      </c>
      <c r="AK31" s="40">
        <f>VLOOKUP(AJ31,[1]Punktezuordnung!$A$2:$B$52,2,FALSE())</f>
        <v>0</v>
      </c>
      <c r="AL31" s="27">
        <v>1000</v>
      </c>
      <c r="AM31" s="29">
        <f t="shared" si="20"/>
        <v>51</v>
      </c>
      <c r="AN31" s="30">
        <f>VLOOKUP(AM31,[1]Punktezuordnung!$A$2:$B$52,2,FALSE())</f>
        <v>0</v>
      </c>
      <c r="AO31" s="52" t="b">
        <f t="array" ref="AO31">IF(ISBLANK(NIA_Weit!$A$2),0,IF(ISBLANK(A31),0,IF((OR(EXACT(A31,NIA_Weit!$C$2:$C$153))),VLOOKUP(A31,NIA_Weit!$C$2:$I$153,4,FALSE))))</f>
        <v>0</v>
      </c>
      <c r="AP31" s="29">
        <f t="shared" si="21"/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IF(ISBLANK(STO_Weit!$A$2),0,IF(ISBLANK(A31),0,IF((OR(EXACT(A31,STO_Weit!$C$2:$C$133))),VLOOKUP(A31,STO_Weit!$C$2:$I$133,4,FALSE))))</f>
        <v>1.75</v>
      </c>
      <c r="AS31" s="29">
        <f t="shared" si="22"/>
        <v>14</v>
      </c>
      <c r="AT31" s="30">
        <f>VLOOKUP(AS31,[1]Punktezuordnung!$A$2:$B$52,2,FALSE())</f>
        <v>37</v>
      </c>
      <c r="AU31" s="28">
        <f t="array" ref="AU31">IF(ISBLANK(STO_Schlagwurf!$A$2),0,IF(ISBLANK(A31),0,IF((OR(EXACT(A31,STO_Schlagwurf!$C$2:$C$133))),VLOOKUP(A31,STO_Schlagwurf!$C$2:$I$133,4,FALSE))))</f>
        <v>30</v>
      </c>
      <c r="AV31" s="29">
        <f t="shared" si="23"/>
        <v>7</v>
      </c>
      <c r="AW31" s="30">
        <f>VLOOKUP(AV31,[1]Punktezuordnung!$A$2:$B$52,2,FALSE())</f>
        <v>44</v>
      </c>
      <c r="AX31" s="26" t="b">
        <f t="array" ref="AX31">IF(ISBLANK(ANG_Hindernissprint!$A$2),100,IF(ISBLANK(A31),100,IF((OR(EXACT(A31,ANG_Hindernissprint!$C$2:$C$143))),VLOOKUP(A31,ANG_Hindernissprint!$C$2:$I$143,4,FALSE))))</f>
        <v>0</v>
      </c>
      <c r="AY31" s="33">
        <f t="shared" si="24"/>
        <v>51</v>
      </c>
      <c r="AZ31" s="30">
        <f>VLOOKUP(AY31,[1]Punktezuordnung!$A$2:$B$52,2,FALSE())</f>
        <v>0</v>
      </c>
      <c r="BA31" s="54" t="b">
        <f t="array" ref="BA31">IF(ISBLANK(ANG_Hoch!$A$2),0,IF(ISBLANK(A31),0,IF((OR(EXACT(A31,ANG_Hoch!$C$2:$C$143))),VLOOKUP(A31,ANG_Hoch!$C$2:$I$143,4,FALSE))))</f>
        <v>0</v>
      </c>
      <c r="BB31" s="29">
        <f t="shared" si="25"/>
        <v>51</v>
      </c>
      <c r="BC31" s="39">
        <f>VLOOKUP(BB31,[1]Punktezuordnung!$A$2:$B$52,2,FALSE())</f>
        <v>0</v>
      </c>
    </row>
    <row r="32" spans="1:55" x14ac:dyDescent="0.3">
      <c r="A32" s="24" t="s">
        <v>308</v>
      </c>
      <c r="B32" s="24" t="s">
        <v>32</v>
      </c>
      <c r="C32" s="24">
        <v>2018</v>
      </c>
      <c r="D32" s="24" t="s">
        <v>260</v>
      </c>
      <c r="E32" s="29">
        <f t="shared" si="0"/>
        <v>29</v>
      </c>
      <c r="F32" s="40">
        <f>SUM(LARGE(H32:S32,{1;2;3;4;5;6;7;8;9}))</f>
        <v>64</v>
      </c>
      <c r="G32" s="34">
        <f t="shared" si="1"/>
        <v>2</v>
      </c>
      <c r="H32" s="35">
        <f t="shared" si="2"/>
        <v>0</v>
      </c>
      <c r="I32" s="30">
        <f t="shared" si="3"/>
        <v>0</v>
      </c>
      <c r="J32" s="35">
        <f t="shared" si="4"/>
        <v>0</v>
      </c>
      <c r="K32" s="30">
        <f t="shared" si="5"/>
        <v>0</v>
      </c>
      <c r="L32" s="31">
        <f t="shared" si="6"/>
        <v>0</v>
      </c>
      <c r="M32" s="32">
        <f t="shared" si="7"/>
        <v>0</v>
      </c>
      <c r="N32" s="36">
        <f t="shared" si="8"/>
        <v>0</v>
      </c>
      <c r="O32" s="51">
        <f t="shared" si="9"/>
        <v>0</v>
      </c>
      <c r="P32" s="35">
        <f t="shared" si="10"/>
        <v>30</v>
      </c>
      <c r="Q32" s="30">
        <f t="shared" si="11"/>
        <v>34</v>
      </c>
      <c r="R32" s="35">
        <f t="shared" si="12"/>
        <v>0</v>
      </c>
      <c r="S32" s="30">
        <f t="shared" si="13"/>
        <v>0</v>
      </c>
      <c r="T32" s="25" t="b">
        <f t="array" ref="T32">IF(ISBLANK(ALS_Sprint!$A$2),100,IF(ISBLANK(A32),100,IF((OR(EXACT(A32,ALS_Sprint!$C$2:$C$148))),VLOOKUP(A32,ALS_Sprint!$C$2:$I$148,4,FALSE))))</f>
        <v>0</v>
      </c>
      <c r="U32" s="29">
        <f t="shared" si="14"/>
        <v>51</v>
      </c>
      <c r="V32" s="40">
        <f>VLOOKUP(U32,[1]Punktezuordnung!$A$2:$B$52,2,FALSE())</f>
        <v>0</v>
      </c>
      <c r="W32" s="55" t="b">
        <f t="array" ref="W32">IF(ISBLANK(ALS_Wurf!$A$2),0,IF(ISBLANK(A32),0,IF((OR(EXACT(A32,ALS_Wurf!$C$2:$C$148))),VLOOKUP(A32,ALS_Wurf!$C$2:$I$148,4,FALSE))))</f>
        <v>0</v>
      </c>
      <c r="X32" s="29">
        <f t="shared" si="15"/>
        <v>51</v>
      </c>
      <c r="Y32" s="40">
        <f>VLOOKUP(X32,[1]Punktezuordnung!$A$2:$B$52,2,FALSE())</f>
        <v>0</v>
      </c>
      <c r="Z32" s="28" t="b">
        <f t="array" ref="Z32">IF(ISBLANK(FRI_Sprint!$A$2),100,IF(ISBLANK(A32),100,IF((OR(EXACT(A32,FRI_Sprint!$C$2:$C$149))),VLOOKUP(A32,FRI_Sprint!$C$2:$I$149,4,FALSE))))</f>
        <v>0</v>
      </c>
      <c r="AA32" s="29">
        <f t="shared" si="16"/>
        <v>51</v>
      </c>
      <c r="AB32" s="40">
        <f>VLOOKUP(AA32,[1]Punktezuordnung!$A$2:$B$52,2,FALSE())</f>
        <v>0</v>
      </c>
      <c r="AC32" s="37" t="b">
        <f t="array" ref="AC32">IF(ISBLANK(FRI_Stoß!$A$2),0,IF(ISBLANK(A32),0,IF((OR(EXACT(A32,FRI_Stoß!$C$2:$C$147))),VLOOKUP(A32,FRI_Stoß!$C$2:$I$147,4,FALSE))))</f>
        <v>0</v>
      </c>
      <c r="AD32" s="29">
        <f t="shared" si="17"/>
        <v>51</v>
      </c>
      <c r="AE32" s="40">
        <f>VLOOKUP(AD32,[1]Punktezuordnung!$A$2:$B$52,2,FALSE())</f>
        <v>0</v>
      </c>
      <c r="AF32" s="59" t="b">
        <f t="array" ref="AF32">IF(ISBLANK(LAT_Zielweit!$A$2),0,IF(ISBLANK(A32),0,IF((OR(EXACT(A32,LAT_Zielweit!$C$2:$C$155))),VLOOKUP(A32,LAT_Zielweit!$C$2:$I$155,4,FALSE))))</f>
        <v>0</v>
      </c>
      <c r="AG32" s="29">
        <f t="shared" si="18"/>
        <v>51</v>
      </c>
      <c r="AH32" s="40">
        <f>VLOOKUP(AG32,[1]Punktezuordnung!$A$2:$B$52,2,FALSE())</f>
        <v>0</v>
      </c>
      <c r="AI32" s="38" t="b">
        <f t="array" ref="AI32">IF(ISBLANK(LAT_Dreh!$A$2),0,IF(ISBLANK(A32),0,IF((OR(EXACT(A32,LAT_Dreh!$C$2:$C$156))),VLOOKUP(A32,LAT_Dreh!$C$2:$I$156,4,FALSE))))</f>
        <v>0</v>
      </c>
      <c r="AJ32" s="29">
        <f t="shared" si="19"/>
        <v>51</v>
      </c>
      <c r="AK32" s="40">
        <f>VLOOKUP(AJ32,[1]Punktezuordnung!$A$2:$B$52,2,FALSE())</f>
        <v>0</v>
      </c>
      <c r="AL32" s="27">
        <v>1000</v>
      </c>
      <c r="AM32" s="29">
        <f t="shared" si="20"/>
        <v>51</v>
      </c>
      <c r="AN32" s="30">
        <f>VLOOKUP(AM32,[1]Punktezuordnung!$A$2:$B$52,2,FALSE())</f>
        <v>0</v>
      </c>
      <c r="AO32" s="52" t="b">
        <f t="array" ref="AO32">IF(ISBLANK(NIA_Weit!$A$2),0,IF(ISBLANK(A32),0,IF((OR(EXACT(A32,NIA_Weit!$C$2:$C$153))),VLOOKUP(A32,NIA_Weit!$C$2:$I$153,4,FALSE))))</f>
        <v>0</v>
      </c>
      <c r="AP32" s="29">
        <f t="shared" si="21"/>
        <v>51</v>
      </c>
      <c r="AQ32" s="40">
        <f>VLOOKUP(AP32,[1]Punktezuordnung!$A$2:$B$52,2,FALSE())</f>
        <v>0</v>
      </c>
      <c r="AR32" s="26">
        <f t="array" ref="AR32">IF(ISBLANK(STO_Weit!$A$2),0,IF(ISBLANK(A32),0,IF((OR(EXACT(A32,STO_Weit!$C$2:$C$133))),VLOOKUP(A32,STO_Weit!$C$2:$I$133,4,FALSE))))</f>
        <v>1</v>
      </c>
      <c r="AS32" s="29">
        <f t="shared" si="22"/>
        <v>21</v>
      </c>
      <c r="AT32" s="30">
        <f>VLOOKUP(AS32,[1]Punktezuordnung!$A$2:$B$52,2,FALSE())</f>
        <v>30</v>
      </c>
      <c r="AU32" s="28">
        <f t="array" ref="AU32">IF(ISBLANK(STO_Schlagwurf!$A$2),0,IF(ISBLANK(A32),0,IF((OR(EXACT(A32,STO_Schlagwurf!$C$2:$C$133))),VLOOKUP(A32,STO_Schlagwurf!$C$2:$I$133,4,FALSE))))</f>
        <v>21</v>
      </c>
      <c r="AV32" s="29">
        <f t="shared" si="23"/>
        <v>17</v>
      </c>
      <c r="AW32" s="30">
        <f>VLOOKUP(AV32,[1]Punktezuordnung!$A$2:$B$52,2,FALSE())</f>
        <v>34</v>
      </c>
      <c r="AX32" s="26" t="b">
        <f t="array" ref="AX32">IF(ISBLANK(ANG_Hindernissprint!$A$2),100,IF(ISBLANK(A32),100,IF((OR(EXACT(A32,ANG_Hindernissprint!$C$2:$C$143))),VLOOKUP(A32,ANG_Hindernissprint!$C$2:$I$143,4,FALSE))))</f>
        <v>0</v>
      </c>
      <c r="AY32" s="33">
        <f t="shared" si="24"/>
        <v>51</v>
      </c>
      <c r="AZ32" s="30">
        <f>VLOOKUP(AY32,[1]Punktezuordnung!$A$2:$B$52,2,FALSE())</f>
        <v>0</v>
      </c>
      <c r="BA32" s="54" t="b">
        <f t="array" ref="BA32">IF(ISBLANK(ANG_Hoch!$A$2),0,IF(ISBLANK(A32),0,IF((OR(EXACT(A32,ANG_Hoch!$C$2:$C$143))),VLOOKUP(A32,ANG_Hoch!$C$2:$I$143,4,FALSE))))</f>
        <v>0</v>
      </c>
      <c r="BB32" s="29">
        <f t="shared" si="25"/>
        <v>51</v>
      </c>
      <c r="BC32" s="39">
        <f>VLOOKUP(BB32,[1]Punktezuordnung!$A$2:$B$52,2,FALSE())</f>
        <v>0</v>
      </c>
    </row>
    <row r="33" spans="1:55" x14ac:dyDescent="0.3">
      <c r="A33" s="53"/>
      <c r="B33" s="53"/>
      <c r="C33" s="53"/>
      <c r="D33" s="53"/>
      <c r="E33" s="29" t="str">
        <f t="shared" ref="E33:E60" si="26">IF(F33=0,"",RANK(F33,$F$4:$F$60,0))</f>
        <v/>
      </c>
      <c r="F33" s="40">
        <f>SUM(LARGE(H33:S33,{1;2;3;4;5;6;7;8;9}))</f>
        <v>0</v>
      </c>
      <c r="G33" s="34">
        <f t="shared" ref="G33:G60" si="27">COUNTIF(H33:S33,"&gt;0")</f>
        <v>0</v>
      </c>
      <c r="H33" s="35">
        <f t="shared" ref="H33:H60" si="28">V33</f>
        <v>0</v>
      </c>
      <c r="I33" s="30">
        <f t="shared" ref="I33:I60" si="29">Y33</f>
        <v>0</v>
      </c>
      <c r="J33" s="35">
        <f t="shared" ref="J33:J60" si="30">AB33</f>
        <v>0</v>
      </c>
      <c r="K33" s="30">
        <f t="shared" ref="K33:K60" si="31">AE33</f>
        <v>0</v>
      </c>
      <c r="L33" s="31">
        <f t="shared" ref="L33:L60" si="32">AH33</f>
        <v>0</v>
      </c>
      <c r="M33" s="32">
        <f t="shared" ref="M33:M60" si="33">AK33</f>
        <v>0</v>
      </c>
      <c r="N33" s="36">
        <f t="shared" ref="N33:N60" si="34">AN33</f>
        <v>0</v>
      </c>
      <c r="O33" s="51">
        <f t="shared" ref="O33:O60" si="35">AQ33</f>
        <v>0</v>
      </c>
      <c r="P33" s="35">
        <f t="shared" ref="P33:P60" si="36">AT33</f>
        <v>0</v>
      </c>
      <c r="Q33" s="30">
        <f t="shared" ref="Q33:Q60" si="37">AW33</f>
        <v>0</v>
      </c>
      <c r="R33" s="35">
        <f t="shared" ref="R33:R60" si="38">AZ33</f>
        <v>0</v>
      </c>
      <c r="S33" s="30">
        <f t="shared" ref="S33:S60" si="39">BC33</f>
        <v>0</v>
      </c>
      <c r="T33" s="25">
        <f t="array" ref="T33">IF(ISBLANK(ALS_Sprint!$A$2),100,IF(ISBLANK(A33),100,IF((OR(EXACT(A33,ALS_Sprint!$C$2:$C$148))),VLOOKUP(A33,ALS_Sprint!$C$2:$I$148,4,FALSE))))</f>
        <v>100</v>
      </c>
      <c r="U33" s="29">
        <f t="shared" ref="U33:U60" si="40">IF(T33=FALSE,51,IF(T33&gt;=100,51,RANK(T33,$T$4:$T$60,1)))</f>
        <v>51</v>
      </c>
      <c r="V33" s="40">
        <f>VLOOKUP(U33,[1]Punktezuordnung!$A$2:$B$52,2,FALSE())</f>
        <v>0</v>
      </c>
      <c r="W33" s="55">
        <f t="array" ref="W33">IF(ISBLANK(ALS_Wurf!$A$2),0,IF(ISBLANK(A33),0,IF((OR(EXACT(A33,ALS_Wurf!$C$2:$C$148))),VLOOKUP(A33,ALS_Wurf!$C$2:$I$148,4,FALSE))))</f>
        <v>0</v>
      </c>
      <c r="X33" s="29">
        <f t="shared" ref="X33:X60" si="41">IF(W33=FALSE,51,IF(W33&lt;=0,51,RANK(W33,$W$4:$W$60,0)))</f>
        <v>51</v>
      </c>
      <c r="Y33" s="40">
        <f>VLOOKUP(X33,[1]Punktezuordnung!$A$2:$B$52,2,FALSE())</f>
        <v>0</v>
      </c>
      <c r="Z33" s="28">
        <f t="array" ref="Z33">IF(ISBLANK(FRI_Sprint!$A$2),100,IF(ISBLANK(A33),100,IF((OR(EXACT(A33,FRI_Sprint!$C$2:$C$149))),VLOOKUP(A33,FRI_Sprint!$C$2:$I$149,4,FALSE))))</f>
        <v>100</v>
      </c>
      <c r="AA33" s="29">
        <f t="shared" ref="AA33:AA60" si="42">IF(Z33=FALSE,51,IF(Z33&gt;=100,51,RANK(Z33,$Z$4:$Z$60,1)))</f>
        <v>51</v>
      </c>
      <c r="AB33" s="40">
        <f>VLOOKUP(AA33,[1]Punktezuordnung!$A$2:$B$52,2,FALSE())</f>
        <v>0</v>
      </c>
      <c r="AC33" s="37">
        <f t="array" ref="AC33">IF(ISBLANK(FRI_Stoß!$A$2),0,IF(ISBLANK(A33),0,IF((OR(EXACT(A33,FRI_Stoß!$C$2:$C$147))),VLOOKUP(A33,FRI_Stoß!$C$2:$I$147,4,FALSE))))</f>
        <v>0</v>
      </c>
      <c r="AD33" s="29">
        <f t="shared" ref="AD33:AD60" si="43">IF(AC33=FALSE,51,IF(AC33&lt;=0,51,RANK(AC33,$AC$4:$AC$60,0)))</f>
        <v>51</v>
      </c>
      <c r="AE33" s="40">
        <f>VLOOKUP(AD33,[1]Punktezuordnung!$A$2:$B$52,2,FALSE())</f>
        <v>0</v>
      </c>
      <c r="AF33" s="59">
        <f t="array" ref="AF33">IF(ISBLANK(LAT_Zielweit!$A$2),0,IF(ISBLANK(A33),0,IF((OR(EXACT(A33,LAT_Zielweit!$C$2:$C$155))),VLOOKUP(A33,LAT_Zielweit!$C$2:$I$155,4,FALSE))))</f>
        <v>0</v>
      </c>
      <c r="AG33" s="29">
        <f t="shared" ref="AG33:AG60" si="44">IF(AF33=FALSE,51,IF(AF33&lt;=0,51,RANK(AF33,$AF$4:$AF$60,0)))</f>
        <v>51</v>
      </c>
      <c r="AH33" s="40">
        <f>VLOOKUP(AG33,[1]Punktezuordnung!$A$2:$B$52,2,FALSE())</f>
        <v>0</v>
      </c>
      <c r="AI33" s="38">
        <f t="array" ref="AI33">IF(ISBLANK(LAT_Dreh!$A$2),0,IF(ISBLANK(A33),0,IF((OR(EXACT(A33,LAT_Dreh!$C$2:$C$156))),VLOOKUP(A33,LAT_Dreh!$C$2:$I$156,4,FALSE))))</f>
        <v>0</v>
      </c>
      <c r="AJ33" s="29">
        <f t="shared" ref="AJ33:AJ60" si="45">IF(AI33=FALSE,51,IF(AI33&lt;=0,51,RANK(AI33,$AI$4:$AI$49,0)))</f>
        <v>51</v>
      </c>
      <c r="AK33" s="40">
        <f>VLOOKUP(AJ33,[1]Punktezuordnung!$A$2:$B$52,2,FALSE())</f>
        <v>0</v>
      </c>
      <c r="AL33" s="27">
        <v>1000</v>
      </c>
      <c r="AM33" s="29">
        <f t="shared" ref="AM33:AM60" si="46">IF(AL33=FALSE,51,IF(AL33=1000,51,RANK(AL33,$AL$4:$AL$60,1)))</f>
        <v>51</v>
      </c>
      <c r="AN33" s="30">
        <f>VLOOKUP(AM33,[1]Punktezuordnung!$A$2:$B$52,2,FALSE())</f>
        <v>0</v>
      </c>
      <c r="AO33" s="52">
        <f t="array" ref="AO33">IF(ISBLANK(NIA_Weit!$A$2),0,IF(ISBLANK(A33),0,IF((OR(EXACT(A33,NIA_Weit!$C$2:$C$153))),VLOOKUP(A33,NIA_Weit!$C$2:$I$153,4,FALSE))))</f>
        <v>0</v>
      </c>
      <c r="AP33" s="29">
        <f t="shared" ref="AP33:AP60" si="47">IF(AO33=FALSE,51,IF(AO33&lt;=0,51,RANK(AO33,$AO$4:$AO$49,0)))</f>
        <v>51</v>
      </c>
      <c r="AQ33" s="40">
        <f>VLOOKUP(AP33,[1]Punktezuordnung!$A$2:$B$52,2,FALSE())</f>
        <v>0</v>
      </c>
      <c r="AR33" s="26">
        <f t="array" ref="AR33">IF(ISBLANK(STO_Weit!$A$2),0,IF(ISBLANK(A33),0,IF((OR(EXACT(A33,STO_Weit!$C$2:$C$133))),VLOOKUP(A33,STO_Weit!$C$2:$I$133,4,FALSE))))</f>
        <v>0</v>
      </c>
      <c r="AS33" s="29">
        <f t="shared" ref="AS33:AS60" si="48">IF(AR33=FALSE,51,IF(AR33&lt;=0,51,RANK(AR33,$AR$4:$AR$49,0)))</f>
        <v>51</v>
      </c>
      <c r="AT33" s="30">
        <f>VLOOKUP(AS33,[1]Punktezuordnung!$A$2:$B$52,2,FALSE())</f>
        <v>0</v>
      </c>
      <c r="AU33" s="28">
        <f t="array" ref="AU33">IF(ISBLANK(STO_Schlagwurf!$A$2),0,IF(ISBLANK(A33),0,IF((OR(EXACT(A33,STO_Schlagwurf!$C$2:$C$133))),VLOOKUP(A33,STO_Schlagwurf!$C$2:$I$133,4,FALSE))))</f>
        <v>0</v>
      </c>
      <c r="AV33" s="29">
        <f t="shared" ref="AV33:AV60" si="49">IF(AU33=FALSE,51,IF(AU33&lt;=0,51,RANK(AU33,$AU$4:$AU$49,0)))</f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IF(ISBLANK(ANG_Hindernissprint!$A$2),100,IF(ISBLANK(A33),100,IF((OR(EXACT(A33,ANG_Hindernissprint!$C$2:$C$143))),VLOOKUP(A33,ANG_Hindernissprint!$C$2:$I$143,4,FALSE))))</f>
        <v>100</v>
      </c>
      <c r="AY33" s="33">
        <f t="shared" ref="AY33:AY60" si="50">IF(AX33=FALSE,51,IF(AX33&gt;=100,51,RANK(AX33,$AX$4:$AX$60,1)))</f>
        <v>51</v>
      </c>
      <c r="AZ33" s="30">
        <f>VLOOKUP(AY33,[1]Punktezuordnung!$A$2:$B$52,2,FALSE())</f>
        <v>0</v>
      </c>
      <c r="BA33" s="54">
        <f t="array" ref="BA33">IF(ISBLANK(ANG_Hoch!$A$2),0,IF(ISBLANK(A33),0,IF((OR(EXACT(A33,ANG_Hoch!$C$2:$C$143))),VLOOKUP(A33,ANG_Hoch!$C$2:$I$143,4,FALSE))))</f>
        <v>0</v>
      </c>
      <c r="BB33" s="29">
        <f t="shared" ref="BB33:BB60" si="51">IF(BA33=FALSE,51,IF(BA33&lt;=0,51,RANK(BA33,$BA$4:$BA$49,0)))</f>
        <v>51</v>
      </c>
      <c r="BC33" s="39">
        <f>VLOOKUP(BB33,[1]Punktezuordnung!$A$2:$B$52,2,FALSE())</f>
        <v>0</v>
      </c>
    </row>
    <row r="34" spans="1:55" x14ac:dyDescent="0.3">
      <c r="A34" s="53"/>
      <c r="B34" s="53"/>
      <c r="C34" s="53"/>
      <c r="D34" s="53"/>
      <c r="E34" s="29" t="str">
        <f t="shared" si="26"/>
        <v/>
      </c>
      <c r="F34" s="40">
        <f>SUM(LARGE(H34:S34,{1;2;3;4;5;6;7;8;9}))</f>
        <v>0</v>
      </c>
      <c r="G34" s="34">
        <f t="shared" si="27"/>
        <v>0</v>
      </c>
      <c r="H34" s="35">
        <f t="shared" si="28"/>
        <v>0</v>
      </c>
      <c r="I34" s="30">
        <f t="shared" si="29"/>
        <v>0</v>
      </c>
      <c r="J34" s="35">
        <f t="shared" si="30"/>
        <v>0</v>
      </c>
      <c r="K34" s="30">
        <f t="shared" si="31"/>
        <v>0</v>
      </c>
      <c r="L34" s="31">
        <f t="shared" si="32"/>
        <v>0</v>
      </c>
      <c r="M34" s="32">
        <f t="shared" si="33"/>
        <v>0</v>
      </c>
      <c r="N34" s="36">
        <f t="shared" si="34"/>
        <v>0</v>
      </c>
      <c r="O34" s="51">
        <f t="shared" si="35"/>
        <v>0</v>
      </c>
      <c r="P34" s="35">
        <f t="shared" si="36"/>
        <v>0</v>
      </c>
      <c r="Q34" s="30">
        <f t="shared" si="37"/>
        <v>0</v>
      </c>
      <c r="R34" s="35">
        <f t="shared" si="38"/>
        <v>0</v>
      </c>
      <c r="S34" s="30">
        <f t="shared" si="39"/>
        <v>0</v>
      </c>
      <c r="T34" s="25">
        <f t="array" ref="T34">IF(ISBLANK(ALS_Sprint!$A$2),100,IF(ISBLANK(A34),100,IF((OR(EXACT(A34,ALS_Sprint!$C$2:$C$148))),VLOOKUP(A34,ALS_Sprint!$C$2:$I$148,4,FALSE))))</f>
        <v>100</v>
      </c>
      <c r="U34" s="29">
        <f t="shared" si="40"/>
        <v>51</v>
      </c>
      <c r="V34" s="40">
        <f>VLOOKUP(U34,[1]Punktezuordnung!$A$2:$B$52,2,FALSE())</f>
        <v>0</v>
      </c>
      <c r="W34" s="55">
        <f t="array" ref="W34">IF(ISBLANK(ALS_Wurf!$A$2),0,IF(ISBLANK(A34),0,IF((OR(EXACT(A34,ALS_Wurf!$C$2:$C$148))),VLOOKUP(A34,ALS_Wurf!$C$2:$I$148,4,FALSE))))</f>
        <v>0</v>
      </c>
      <c r="X34" s="29">
        <f t="shared" si="41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IF(ISBLANK(FRI_Sprint!$A$2),100,IF(ISBLANK(A34),100,IF((OR(EXACT(A34,FRI_Sprint!$C$2:$C$149))),VLOOKUP(A34,FRI_Sprint!$C$2:$I$149,4,FALSE))))</f>
        <v>100</v>
      </c>
      <c r="AA34" s="29">
        <f t="shared" si="42"/>
        <v>51</v>
      </c>
      <c r="AB34" s="40">
        <f>VLOOKUP(AA34,[1]Punktezuordnung!$A$2:$B$52,2,FALSE())</f>
        <v>0</v>
      </c>
      <c r="AC34" s="37">
        <f t="array" ref="AC34">IF(ISBLANK(FRI_Stoß!$A$2),0,IF(ISBLANK(A34),0,IF((OR(EXACT(A34,FRI_Stoß!$C$2:$C$147))),VLOOKUP(A34,FRI_Stoß!$C$2:$I$147,4,FALSE))))</f>
        <v>0</v>
      </c>
      <c r="AD34" s="29">
        <f t="shared" si="43"/>
        <v>51</v>
      </c>
      <c r="AE34" s="40">
        <f>VLOOKUP(AD34,[1]Punktezuordnung!$A$2:$B$52,2,FALSE())</f>
        <v>0</v>
      </c>
      <c r="AF34" s="59">
        <f t="array" ref="AF34">IF(ISBLANK(LAT_Zielweit!$A$2),0,IF(ISBLANK(A34),0,IF((OR(EXACT(A34,LAT_Zielweit!$C$2:$C$155))),VLOOKUP(A34,LAT_Zielweit!$C$2:$I$155,4,FALSE))))</f>
        <v>0</v>
      </c>
      <c r="AG34" s="29">
        <f t="shared" si="44"/>
        <v>51</v>
      </c>
      <c r="AH34" s="40">
        <f>VLOOKUP(AG34,[1]Punktezuordnung!$A$2:$B$52,2,FALSE())</f>
        <v>0</v>
      </c>
      <c r="AI34" s="38">
        <f t="array" ref="AI34">IF(ISBLANK(LAT_Dreh!$A$2),0,IF(ISBLANK(A34),0,IF((OR(EXACT(A34,LAT_Dreh!$C$2:$C$156))),VLOOKUP(A34,LAT_Dreh!$C$2:$I$156,4,FALSE))))</f>
        <v>0</v>
      </c>
      <c r="AJ34" s="29">
        <f t="shared" si="45"/>
        <v>51</v>
      </c>
      <c r="AK34" s="40">
        <f>VLOOKUP(AJ34,[1]Punktezuordnung!$A$2:$B$52,2,FALSE())</f>
        <v>0</v>
      </c>
      <c r="AL34" s="27">
        <v>1000</v>
      </c>
      <c r="AM34" s="29">
        <f t="shared" si="46"/>
        <v>51</v>
      </c>
      <c r="AN34" s="30">
        <f>VLOOKUP(AM34,[1]Punktezuordnung!$A$2:$B$52,2,FALSE())</f>
        <v>0</v>
      </c>
      <c r="AO34" s="52">
        <f t="array" ref="AO34">IF(ISBLANK(NIA_Weit!$A$2),0,IF(ISBLANK(A34),0,IF((OR(EXACT(A34,NIA_Weit!$C$2:$C$153))),VLOOKUP(A34,NIA_Weit!$C$2:$I$153,4,FALSE))))</f>
        <v>0</v>
      </c>
      <c r="AP34" s="29">
        <f t="shared" si="47"/>
        <v>51</v>
      </c>
      <c r="AQ34" s="40">
        <f>VLOOKUP(AP34,[1]Punktezuordnung!$A$2:$B$52,2,FALSE())</f>
        <v>0</v>
      </c>
      <c r="AR34" s="26">
        <f t="array" ref="AR34">IF(ISBLANK(STO_Weit!$A$2),0,IF(ISBLANK(A34),0,IF((OR(EXACT(A34,STO_Weit!$C$2:$C$133))),VLOOKUP(A34,STO_Weit!$C$2:$I$133,4,FALSE))))</f>
        <v>0</v>
      </c>
      <c r="AS34" s="29">
        <f t="shared" si="48"/>
        <v>51</v>
      </c>
      <c r="AT34" s="30">
        <f>VLOOKUP(AS34,[1]Punktezuordnung!$A$2:$B$52,2,FALSE())</f>
        <v>0</v>
      </c>
      <c r="AU34" s="28">
        <f t="array" ref="AU34">IF(ISBLANK(STO_Schlagwurf!$A$2),0,IF(ISBLANK(A34),0,IF((OR(EXACT(A34,STO_Schlagwurf!$C$2:$C$133))),VLOOKUP(A34,STO_Schlagwurf!$C$2:$I$133,4,FALSE))))</f>
        <v>0</v>
      </c>
      <c r="AV34" s="29">
        <f t="shared" si="49"/>
        <v>51</v>
      </c>
      <c r="AW34" s="30">
        <f>VLOOKUP(AV34,[1]Punktezuordnung!$A$2:$B$52,2,FALSE())</f>
        <v>0</v>
      </c>
      <c r="AX34" s="26">
        <f t="array" ref="AX34">IF(ISBLANK(ANG_Hindernissprint!$A$2),100,IF(ISBLANK(A34),100,IF((OR(EXACT(A34,ANG_Hindernissprint!$C$2:$C$143))),VLOOKUP(A34,ANG_Hindernissprint!$C$2:$I$143,4,FALSE))))</f>
        <v>100</v>
      </c>
      <c r="AY34" s="33">
        <f t="shared" si="50"/>
        <v>51</v>
      </c>
      <c r="AZ34" s="30">
        <f>VLOOKUP(AY34,[1]Punktezuordnung!$A$2:$B$52,2,FALSE())</f>
        <v>0</v>
      </c>
      <c r="BA34" s="54">
        <f t="array" ref="BA34">IF(ISBLANK(ANG_Hoch!$A$2),0,IF(ISBLANK(A34),0,IF((OR(EXACT(A34,ANG_Hoch!$C$2:$C$143))),VLOOKUP(A34,ANG_Hoch!$C$2:$I$143,4,FALSE))))</f>
        <v>0</v>
      </c>
      <c r="BB34" s="29">
        <f t="shared" si="51"/>
        <v>51</v>
      </c>
      <c r="BC34" s="39">
        <f>VLOOKUP(BB34,[1]Punktezuordnung!$A$2:$B$52,2,FALSE())</f>
        <v>0</v>
      </c>
    </row>
    <row r="35" spans="1:55" x14ac:dyDescent="0.3">
      <c r="A35" s="53"/>
      <c r="B35" s="53"/>
      <c r="C35" s="53"/>
      <c r="D35" s="53"/>
      <c r="E35" s="29" t="str">
        <f t="shared" si="26"/>
        <v/>
      </c>
      <c r="F35" s="40">
        <f>SUM(LARGE(H35:S35,{1;2;3;4;5;6;7;8;9}))</f>
        <v>0</v>
      </c>
      <c r="G35" s="34">
        <f t="shared" si="27"/>
        <v>0</v>
      </c>
      <c r="H35" s="35">
        <f t="shared" si="28"/>
        <v>0</v>
      </c>
      <c r="I35" s="30">
        <f t="shared" si="29"/>
        <v>0</v>
      </c>
      <c r="J35" s="35">
        <f t="shared" si="30"/>
        <v>0</v>
      </c>
      <c r="K35" s="30">
        <f t="shared" si="31"/>
        <v>0</v>
      </c>
      <c r="L35" s="31">
        <f t="shared" si="32"/>
        <v>0</v>
      </c>
      <c r="M35" s="32">
        <f t="shared" si="33"/>
        <v>0</v>
      </c>
      <c r="N35" s="36">
        <f t="shared" si="34"/>
        <v>0</v>
      </c>
      <c r="O35" s="51">
        <f t="shared" si="35"/>
        <v>0</v>
      </c>
      <c r="P35" s="35">
        <f t="shared" si="36"/>
        <v>0</v>
      </c>
      <c r="Q35" s="30">
        <f t="shared" si="37"/>
        <v>0</v>
      </c>
      <c r="R35" s="35">
        <f t="shared" si="38"/>
        <v>0</v>
      </c>
      <c r="S35" s="30">
        <f t="shared" si="39"/>
        <v>0</v>
      </c>
      <c r="T35" s="25">
        <f t="array" ref="T35">IF(ISBLANK(ALS_Sprint!$A$2),100,IF(ISBLANK(A35),100,IF((OR(EXACT(A35,ALS_Sprint!$C$2:$C$148))),VLOOKUP(A35,ALS_Sprint!$C$2:$I$148,4,FALSE))))</f>
        <v>100</v>
      </c>
      <c r="U35" s="29">
        <f t="shared" si="40"/>
        <v>51</v>
      </c>
      <c r="V35" s="40">
        <f>VLOOKUP(U35,[1]Punktezuordnung!$A$2:$B$52,2,FALSE())</f>
        <v>0</v>
      </c>
      <c r="W35" s="55">
        <f t="array" ref="W35">IF(ISBLANK(ALS_Wurf!$A$2),0,IF(ISBLANK(A35),0,IF((OR(EXACT(A35,ALS_Wurf!$C$2:$C$148))),VLOOKUP(A35,ALS_Wurf!$C$2:$I$148,4,FALSE))))</f>
        <v>0</v>
      </c>
      <c r="X35" s="29">
        <f t="shared" si="41"/>
        <v>51</v>
      </c>
      <c r="Y35" s="40">
        <f>VLOOKUP(X35,[1]Punktezuordnung!$A$2:$B$52,2,FALSE())</f>
        <v>0</v>
      </c>
      <c r="Z35" s="28">
        <f t="array" ref="Z35">IF(ISBLANK(FRI_Sprint!$A$2),100,IF(ISBLANK(A35),100,IF((OR(EXACT(A35,FRI_Sprint!$C$2:$C$149))),VLOOKUP(A35,FRI_Sprint!$C$2:$I$149,4,FALSE))))</f>
        <v>100</v>
      </c>
      <c r="AA35" s="29">
        <f t="shared" si="42"/>
        <v>51</v>
      </c>
      <c r="AB35" s="40">
        <f>VLOOKUP(AA35,[1]Punktezuordnung!$A$2:$B$52,2,FALSE())</f>
        <v>0</v>
      </c>
      <c r="AC35" s="37">
        <f t="array" ref="AC35">IF(ISBLANK(FRI_Stoß!$A$2),0,IF(ISBLANK(A35),0,IF((OR(EXACT(A35,FRI_Stoß!$C$2:$C$147))),VLOOKUP(A35,FRI_Stoß!$C$2:$I$147,4,FALSE))))</f>
        <v>0</v>
      </c>
      <c r="AD35" s="29">
        <f t="shared" si="43"/>
        <v>51</v>
      </c>
      <c r="AE35" s="40">
        <f>VLOOKUP(AD35,[1]Punktezuordnung!$A$2:$B$52,2,FALSE())</f>
        <v>0</v>
      </c>
      <c r="AF35" s="59">
        <f t="array" ref="AF35">IF(ISBLANK(LAT_Zielweit!$A$2),0,IF(ISBLANK(A35),0,IF((OR(EXACT(A35,LAT_Zielweit!$C$2:$C$155))),VLOOKUP(A35,LAT_Zielweit!$C$2:$I$155,4,FALSE))))</f>
        <v>0</v>
      </c>
      <c r="AG35" s="29">
        <f t="shared" si="44"/>
        <v>51</v>
      </c>
      <c r="AH35" s="40">
        <f>VLOOKUP(AG35,[1]Punktezuordnung!$A$2:$B$52,2,FALSE())</f>
        <v>0</v>
      </c>
      <c r="AI35" s="38">
        <f t="array" ref="AI35">IF(ISBLANK(LAT_Dreh!$A$2),0,IF(ISBLANK(A35),0,IF((OR(EXACT(A35,LAT_Dreh!$C$2:$C$156))),VLOOKUP(A35,LAT_Dreh!$C$2:$I$156,4,FALSE))))</f>
        <v>0</v>
      </c>
      <c r="AJ35" s="29">
        <f t="shared" si="45"/>
        <v>51</v>
      </c>
      <c r="AK35" s="40">
        <f>VLOOKUP(AJ35,[1]Punktezuordnung!$A$2:$B$52,2,FALSE())</f>
        <v>0</v>
      </c>
      <c r="AL35" s="27">
        <v>1000</v>
      </c>
      <c r="AM35" s="29">
        <f t="shared" si="46"/>
        <v>51</v>
      </c>
      <c r="AN35" s="30">
        <f>VLOOKUP(AM35,[1]Punktezuordnung!$A$2:$B$52,2,FALSE())</f>
        <v>0</v>
      </c>
      <c r="AO35" s="52">
        <f t="array" ref="AO35">IF(ISBLANK(NIA_Weit!$A$2),0,IF(ISBLANK(A35),0,IF((OR(EXACT(A35,NIA_Weit!$C$2:$C$153))),VLOOKUP(A35,NIA_Weit!$C$2:$I$153,4,FALSE))))</f>
        <v>0</v>
      </c>
      <c r="AP35" s="29">
        <f t="shared" si="47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IF(ISBLANK(STO_Weit!$A$2),0,IF(ISBLANK(A35),0,IF((OR(EXACT(A35,STO_Weit!$C$2:$C$133))),VLOOKUP(A35,STO_Weit!$C$2:$I$133,4,FALSE))))</f>
        <v>0</v>
      </c>
      <c r="AS35" s="29">
        <f t="shared" si="48"/>
        <v>51</v>
      </c>
      <c r="AT35" s="30">
        <f>VLOOKUP(AS35,[1]Punktezuordnung!$A$2:$B$52,2,FALSE())</f>
        <v>0</v>
      </c>
      <c r="AU35" s="28">
        <f t="array" ref="AU35">IF(ISBLANK(STO_Schlagwurf!$A$2),0,IF(ISBLANK(A35),0,IF((OR(EXACT(A35,STO_Schlagwurf!$C$2:$C$133))),VLOOKUP(A35,STO_Schlagwurf!$C$2:$I$133,4,FALSE))))</f>
        <v>0</v>
      </c>
      <c r="AV35" s="29">
        <f t="shared" si="49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IF(ISBLANK(ANG_Hindernissprint!$A$2),100,IF(ISBLANK(A35),100,IF((OR(EXACT(A35,ANG_Hindernissprint!$C$2:$C$143))),VLOOKUP(A35,ANG_Hindernissprint!$C$2:$I$143,4,FALSE))))</f>
        <v>100</v>
      </c>
      <c r="AY35" s="33">
        <f t="shared" si="50"/>
        <v>51</v>
      </c>
      <c r="AZ35" s="30">
        <f>VLOOKUP(AY35,[1]Punktezuordnung!$A$2:$B$52,2,FALSE())</f>
        <v>0</v>
      </c>
      <c r="BA35" s="54">
        <f t="array" ref="BA35">IF(ISBLANK(ANG_Hoch!$A$2),0,IF(ISBLANK(A35),0,IF((OR(EXACT(A35,ANG_Hoch!$C$2:$C$143))),VLOOKUP(A35,ANG_Hoch!$C$2:$I$143,4,FALSE))))</f>
        <v>0</v>
      </c>
      <c r="BB35" s="29">
        <f t="shared" si="51"/>
        <v>51</v>
      </c>
      <c r="BC35" s="39">
        <f>VLOOKUP(BB35,[1]Punktezuordnung!$A$2:$B$52,2,FALSE())</f>
        <v>0</v>
      </c>
    </row>
    <row r="36" spans="1:55" x14ac:dyDescent="0.3">
      <c r="A36" s="53"/>
      <c r="B36" s="53"/>
      <c r="C36" s="53"/>
      <c r="D36" s="53"/>
      <c r="E36" s="29" t="str">
        <f t="shared" si="26"/>
        <v/>
      </c>
      <c r="F36" s="40">
        <f>SUM(LARGE(H36:S36,{1;2;3;4;5;6;7;8;9}))</f>
        <v>0</v>
      </c>
      <c r="G36" s="34">
        <f t="shared" si="27"/>
        <v>0</v>
      </c>
      <c r="H36" s="35">
        <f t="shared" si="28"/>
        <v>0</v>
      </c>
      <c r="I36" s="30">
        <f t="shared" si="29"/>
        <v>0</v>
      </c>
      <c r="J36" s="35">
        <f t="shared" si="30"/>
        <v>0</v>
      </c>
      <c r="K36" s="30">
        <f t="shared" si="31"/>
        <v>0</v>
      </c>
      <c r="L36" s="31">
        <f t="shared" si="32"/>
        <v>0</v>
      </c>
      <c r="M36" s="32">
        <f t="shared" si="33"/>
        <v>0</v>
      </c>
      <c r="N36" s="36">
        <f t="shared" si="34"/>
        <v>0</v>
      </c>
      <c r="O36" s="51">
        <f t="shared" si="35"/>
        <v>0</v>
      </c>
      <c r="P36" s="35">
        <f t="shared" si="36"/>
        <v>0</v>
      </c>
      <c r="Q36" s="30">
        <f t="shared" si="37"/>
        <v>0</v>
      </c>
      <c r="R36" s="35">
        <f t="shared" si="38"/>
        <v>0</v>
      </c>
      <c r="S36" s="30">
        <f t="shared" si="39"/>
        <v>0</v>
      </c>
      <c r="T36" s="25">
        <f t="array" ref="T36">IF(ISBLANK(ALS_Sprint!$A$2),100,IF(ISBLANK(A36),100,IF((OR(EXACT(A36,ALS_Sprint!$C$2:$C$148))),VLOOKUP(A36,ALS_Sprint!$C$2:$I$148,4,FALSE))))</f>
        <v>100</v>
      </c>
      <c r="U36" s="29">
        <f t="shared" si="40"/>
        <v>51</v>
      </c>
      <c r="V36" s="40">
        <f>VLOOKUP(U36,[1]Punktezuordnung!$A$2:$B$52,2,FALSE())</f>
        <v>0</v>
      </c>
      <c r="W36" s="55">
        <f t="array" ref="W36">IF(ISBLANK(ALS_Wurf!$A$2),0,IF(ISBLANK(A36),0,IF((OR(EXACT(A36,ALS_Wurf!$C$2:$C$148))),VLOOKUP(A36,ALS_Wurf!$C$2:$I$148,4,FALSE))))</f>
        <v>0</v>
      </c>
      <c r="X36" s="29">
        <f t="shared" si="41"/>
        <v>51</v>
      </c>
      <c r="Y36" s="40">
        <f>VLOOKUP(X36,[1]Punktezuordnung!$A$2:$B$52,2,FALSE())</f>
        <v>0</v>
      </c>
      <c r="Z36" s="28">
        <f t="array" ref="Z36">IF(ISBLANK(FRI_Sprint!$A$2),100,IF(ISBLANK(A36),100,IF((OR(EXACT(A36,FRI_Sprint!$C$2:$C$149))),VLOOKUP(A36,FRI_Sprint!$C$2:$I$149,4,FALSE))))</f>
        <v>100</v>
      </c>
      <c r="AA36" s="29">
        <f t="shared" si="42"/>
        <v>51</v>
      </c>
      <c r="AB36" s="40">
        <f>VLOOKUP(AA36,[1]Punktezuordnung!$A$2:$B$52,2,FALSE())</f>
        <v>0</v>
      </c>
      <c r="AC36" s="37">
        <f t="array" ref="AC36">IF(ISBLANK(FRI_Stoß!$A$2),0,IF(ISBLANK(A36),0,IF((OR(EXACT(A36,FRI_Stoß!$C$2:$C$147))),VLOOKUP(A36,FRI_Stoß!$C$2:$I$147,4,FALSE))))</f>
        <v>0</v>
      </c>
      <c r="AD36" s="29">
        <f t="shared" si="43"/>
        <v>51</v>
      </c>
      <c r="AE36" s="40">
        <f>VLOOKUP(AD36,[1]Punktezuordnung!$A$2:$B$52,2,FALSE())</f>
        <v>0</v>
      </c>
      <c r="AF36" s="59">
        <f t="array" ref="AF36">IF(ISBLANK(LAT_Zielweit!$A$2),0,IF(ISBLANK(A36),0,IF((OR(EXACT(A36,LAT_Zielweit!$C$2:$C$155))),VLOOKUP(A36,LAT_Zielweit!$C$2:$I$155,4,FALSE))))</f>
        <v>0</v>
      </c>
      <c r="AG36" s="29">
        <f t="shared" si="44"/>
        <v>51</v>
      </c>
      <c r="AH36" s="40">
        <f>VLOOKUP(AG36,[1]Punktezuordnung!$A$2:$B$52,2,FALSE())</f>
        <v>0</v>
      </c>
      <c r="AI36" s="38">
        <f t="array" ref="AI36">IF(ISBLANK(LAT_Dreh!$A$2),0,IF(ISBLANK(A36),0,IF((OR(EXACT(A36,LAT_Dreh!$C$2:$C$156))),VLOOKUP(A36,LAT_Dreh!$C$2:$I$156,4,FALSE))))</f>
        <v>0</v>
      </c>
      <c r="AJ36" s="29">
        <f t="shared" si="45"/>
        <v>51</v>
      </c>
      <c r="AK36" s="40">
        <f>VLOOKUP(AJ36,[1]Punktezuordnung!$A$2:$B$52,2,FALSE())</f>
        <v>0</v>
      </c>
      <c r="AL36" s="27">
        <v>1000</v>
      </c>
      <c r="AM36" s="29">
        <f t="shared" si="46"/>
        <v>51</v>
      </c>
      <c r="AN36" s="30">
        <f>VLOOKUP(AM36,[1]Punktezuordnung!$A$2:$B$52,2,FALSE())</f>
        <v>0</v>
      </c>
      <c r="AO36" s="52">
        <f t="array" ref="AO36">IF(ISBLANK(NIA_Weit!$A$2),0,IF(ISBLANK(A36),0,IF((OR(EXACT(A36,NIA_Weit!$C$2:$C$153))),VLOOKUP(A36,NIA_Weit!$C$2:$I$153,4,FALSE))))</f>
        <v>0</v>
      </c>
      <c r="AP36" s="29">
        <f t="shared" si="47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IF(ISBLANK(STO_Weit!$A$2),0,IF(ISBLANK(A36),0,IF((OR(EXACT(A36,STO_Weit!$C$2:$C$133))),VLOOKUP(A36,STO_Weit!$C$2:$I$133,4,FALSE))))</f>
        <v>0</v>
      </c>
      <c r="AS36" s="29">
        <f t="shared" si="48"/>
        <v>51</v>
      </c>
      <c r="AT36" s="30">
        <f>VLOOKUP(AS36,[1]Punktezuordnung!$A$2:$B$52,2,FALSE())</f>
        <v>0</v>
      </c>
      <c r="AU36" s="28">
        <f t="array" ref="AU36">IF(ISBLANK(STO_Schlagwurf!$A$2),0,IF(ISBLANK(A36),0,IF((OR(EXACT(A36,STO_Schlagwurf!$C$2:$C$133))),VLOOKUP(A36,STO_Schlagwurf!$C$2:$I$133,4,FALSE))))</f>
        <v>0</v>
      </c>
      <c r="AV36" s="29">
        <f t="shared" si="49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IF(ISBLANK(ANG_Hindernissprint!$A$2),100,IF(ISBLANK(A36),100,IF((OR(EXACT(A36,ANG_Hindernissprint!$C$2:$C$143))),VLOOKUP(A36,ANG_Hindernissprint!$C$2:$I$143,4,FALSE))))</f>
        <v>100</v>
      </c>
      <c r="AY36" s="33">
        <f t="shared" si="50"/>
        <v>51</v>
      </c>
      <c r="AZ36" s="30">
        <f>VLOOKUP(AY36,[1]Punktezuordnung!$A$2:$B$52,2,FALSE())</f>
        <v>0</v>
      </c>
      <c r="BA36" s="54">
        <f t="array" ref="BA36">IF(ISBLANK(ANG_Hoch!$A$2),0,IF(ISBLANK(A36),0,IF((OR(EXACT(A36,ANG_Hoch!$C$2:$C$143))),VLOOKUP(A36,ANG_Hoch!$C$2:$I$143,4,FALSE))))</f>
        <v>0</v>
      </c>
      <c r="BB36" s="29">
        <f t="shared" si="51"/>
        <v>51</v>
      </c>
      <c r="BC36" s="39">
        <f>VLOOKUP(BB36,[1]Punktezuordnung!$A$2:$B$52,2,FALSE())</f>
        <v>0</v>
      </c>
    </row>
    <row r="37" spans="1:55" x14ac:dyDescent="0.3">
      <c r="A37" s="53"/>
      <c r="B37" s="53"/>
      <c r="C37" s="53"/>
      <c r="D37" s="53"/>
      <c r="E37" s="29" t="str">
        <f t="shared" si="26"/>
        <v/>
      </c>
      <c r="F37" s="40">
        <f>SUM(LARGE(H37:S37,{1;2;3;4;5;6;7;8;9}))</f>
        <v>0</v>
      </c>
      <c r="G37" s="34">
        <f t="shared" si="27"/>
        <v>0</v>
      </c>
      <c r="H37" s="35">
        <f t="shared" si="28"/>
        <v>0</v>
      </c>
      <c r="I37" s="30">
        <f t="shared" si="29"/>
        <v>0</v>
      </c>
      <c r="J37" s="35">
        <f t="shared" si="30"/>
        <v>0</v>
      </c>
      <c r="K37" s="30">
        <f t="shared" si="31"/>
        <v>0</v>
      </c>
      <c r="L37" s="31">
        <f t="shared" si="32"/>
        <v>0</v>
      </c>
      <c r="M37" s="32">
        <f t="shared" si="33"/>
        <v>0</v>
      </c>
      <c r="N37" s="36">
        <f t="shared" si="34"/>
        <v>0</v>
      </c>
      <c r="O37" s="51">
        <f t="shared" si="35"/>
        <v>0</v>
      </c>
      <c r="P37" s="35">
        <f t="shared" si="36"/>
        <v>0</v>
      </c>
      <c r="Q37" s="30">
        <f t="shared" si="37"/>
        <v>0</v>
      </c>
      <c r="R37" s="35">
        <f t="shared" si="38"/>
        <v>0</v>
      </c>
      <c r="S37" s="30">
        <f t="shared" si="39"/>
        <v>0</v>
      </c>
      <c r="T37" s="25">
        <f t="array" ref="T37">IF(ISBLANK(ALS_Sprint!$A$2),100,IF(ISBLANK(A37),100,IF((OR(EXACT(A37,ALS_Sprint!$C$2:$C$148))),VLOOKUP(A37,ALS_Sprint!$C$2:$I$148,4,FALSE))))</f>
        <v>100</v>
      </c>
      <c r="U37" s="29">
        <f t="shared" si="40"/>
        <v>51</v>
      </c>
      <c r="V37" s="40">
        <f>VLOOKUP(U37,[1]Punktezuordnung!$A$2:$B$52,2,FALSE())</f>
        <v>0</v>
      </c>
      <c r="W37" s="55">
        <f t="array" ref="W37">IF(ISBLANK(ALS_Wurf!$A$2),0,IF(ISBLANK(A37),0,IF((OR(EXACT(A37,ALS_Wurf!$C$2:$C$148))),VLOOKUP(A37,ALS_Wurf!$C$2:$I$148,4,FALSE))))</f>
        <v>0</v>
      </c>
      <c r="X37" s="29">
        <f t="shared" si="41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IF(ISBLANK(FRI_Sprint!$A$2),100,IF(ISBLANK(A37),100,IF((OR(EXACT(A37,FRI_Sprint!$C$2:$C$149))),VLOOKUP(A37,FRI_Sprint!$C$2:$I$149,4,FALSE))))</f>
        <v>100</v>
      </c>
      <c r="AA37" s="29">
        <f t="shared" si="42"/>
        <v>51</v>
      </c>
      <c r="AB37" s="40">
        <f>VLOOKUP(AA37,[1]Punktezuordnung!$A$2:$B$52,2,FALSE())</f>
        <v>0</v>
      </c>
      <c r="AC37" s="37">
        <f t="array" ref="AC37">IF(ISBLANK(FRI_Stoß!$A$2),0,IF(ISBLANK(A37),0,IF((OR(EXACT(A37,FRI_Stoß!$C$2:$C$147))),VLOOKUP(A37,FRI_Stoß!$C$2:$I$147,4,FALSE))))</f>
        <v>0</v>
      </c>
      <c r="AD37" s="29">
        <f t="shared" si="43"/>
        <v>51</v>
      </c>
      <c r="AE37" s="40">
        <f>VLOOKUP(AD37,[1]Punktezuordnung!$A$2:$B$52,2,FALSE())</f>
        <v>0</v>
      </c>
      <c r="AF37" s="59">
        <f t="array" ref="AF37">IF(ISBLANK(LAT_Zielweit!$A$2),0,IF(ISBLANK(A37),0,IF((OR(EXACT(A37,LAT_Zielweit!$C$2:$C$155))),VLOOKUP(A37,LAT_Zielweit!$C$2:$I$155,4,FALSE))))</f>
        <v>0</v>
      </c>
      <c r="AG37" s="29">
        <f t="shared" si="44"/>
        <v>51</v>
      </c>
      <c r="AH37" s="40">
        <f>VLOOKUP(AG37,[1]Punktezuordnung!$A$2:$B$52,2,FALSE())</f>
        <v>0</v>
      </c>
      <c r="AI37" s="38">
        <f t="array" ref="AI37">IF(ISBLANK(LAT_Dreh!$A$2),0,IF(ISBLANK(A37),0,IF((OR(EXACT(A37,LAT_Dreh!$C$2:$C$156))),VLOOKUP(A37,LAT_Dreh!$C$2:$I$156,4,FALSE))))</f>
        <v>0</v>
      </c>
      <c r="AJ37" s="29">
        <f t="shared" si="45"/>
        <v>51</v>
      </c>
      <c r="AK37" s="40">
        <f>VLOOKUP(AJ37,[1]Punktezuordnung!$A$2:$B$52,2,FALSE())</f>
        <v>0</v>
      </c>
      <c r="AL37" s="27">
        <v>1000</v>
      </c>
      <c r="AM37" s="29">
        <f t="shared" si="46"/>
        <v>51</v>
      </c>
      <c r="AN37" s="30">
        <f>VLOOKUP(AM37,[1]Punktezuordnung!$A$2:$B$52,2,FALSE())</f>
        <v>0</v>
      </c>
      <c r="AO37" s="52">
        <f t="array" ref="AO37">IF(ISBLANK(NIA_Weit!$A$2),0,IF(ISBLANK(A37),0,IF((OR(EXACT(A37,NIA_Weit!$C$2:$C$153))),VLOOKUP(A37,NIA_Weit!$C$2:$I$153,4,FALSE))))</f>
        <v>0</v>
      </c>
      <c r="AP37" s="29">
        <f t="shared" si="47"/>
        <v>51</v>
      </c>
      <c r="AQ37" s="40">
        <f>VLOOKUP(AP37,[1]Punktezuordnung!$A$2:$B$52,2,FALSE())</f>
        <v>0</v>
      </c>
      <c r="AR37" s="26">
        <f t="array" ref="AR37">IF(ISBLANK(STO_Weit!$A$2),0,IF(ISBLANK(A37),0,IF((OR(EXACT(A37,STO_Weit!$C$2:$C$133))),VLOOKUP(A37,STO_Weit!$C$2:$I$133,4,FALSE))))</f>
        <v>0</v>
      </c>
      <c r="AS37" s="29">
        <f t="shared" si="48"/>
        <v>51</v>
      </c>
      <c r="AT37" s="30">
        <f>VLOOKUP(AS37,[1]Punktezuordnung!$A$2:$B$52,2,FALSE())</f>
        <v>0</v>
      </c>
      <c r="AU37" s="28">
        <f t="array" ref="AU37">IF(ISBLANK(STO_Schlagwurf!$A$2),0,IF(ISBLANK(A37),0,IF((OR(EXACT(A37,STO_Schlagwurf!$C$2:$C$133))),VLOOKUP(A37,STO_Schlagwurf!$C$2:$I$133,4,FALSE))))</f>
        <v>0</v>
      </c>
      <c r="AV37" s="29">
        <f t="shared" si="49"/>
        <v>51</v>
      </c>
      <c r="AW37" s="30">
        <f>VLOOKUP(AV37,[1]Punktezuordnung!$A$2:$B$52,2,FALSE())</f>
        <v>0</v>
      </c>
      <c r="AX37" s="26">
        <f t="array" ref="AX37">IF(ISBLANK(ANG_Hindernissprint!$A$2),100,IF(ISBLANK(A37),100,IF((OR(EXACT(A37,ANG_Hindernissprint!$C$2:$C$143))),VLOOKUP(A37,ANG_Hindernissprint!$C$2:$I$143,4,FALSE))))</f>
        <v>100</v>
      </c>
      <c r="AY37" s="33">
        <f t="shared" si="50"/>
        <v>51</v>
      </c>
      <c r="AZ37" s="30">
        <f>VLOOKUP(AY37,[1]Punktezuordnung!$A$2:$B$52,2,FALSE())</f>
        <v>0</v>
      </c>
      <c r="BA37" s="54">
        <f t="array" ref="BA37">IF(ISBLANK(ANG_Hoch!$A$2),0,IF(ISBLANK(A37),0,IF((OR(EXACT(A37,ANG_Hoch!$C$2:$C$143))),VLOOKUP(A37,ANG_Hoch!$C$2:$I$143,4,FALSE))))</f>
        <v>0</v>
      </c>
      <c r="BB37" s="29">
        <f t="shared" si="51"/>
        <v>51</v>
      </c>
      <c r="BC37" s="39">
        <f>VLOOKUP(BB37,[1]Punktezuordnung!$A$2:$B$52,2,FALSE())</f>
        <v>0</v>
      </c>
    </row>
    <row r="38" spans="1:55" x14ac:dyDescent="0.3">
      <c r="A38" s="53"/>
      <c r="B38" s="53"/>
      <c r="C38" s="53"/>
      <c r="D38" s="53"/>
      <c r="E38" s="29" t="str">
        <f t="shared" si="26"/>
        <v/>
      </c>
      <c r="F38" s="40">
        <f>SUM(LARGE(H38:S38,{1;2;3;4;5;6;7;8;9}))</f>
        <v>0</v>
      </c>
      <c r="G38" s="34">
        <f t="shared" si="27"/>
        <v>0</v>
      </c>
      <c r="H38" s="35">
        <f t="shared" si="28"/>
        <v>0</v>
      </c>
      <c r="I38" s="30">
        <f t="shared" si="29"/>
        <v>0</v>
      </c>
      <c r="J38" s="35">
        <f t="shared" si="30"/>
        <v>0</v>
      </c>
      <c r="K38" s="30">
        <f t="shared" si="31"/>
        <v>0</v>
      </c>
      <c r="L38" s="31">
        <f t="shared" si="32"/>
        <v>0</v>
      </c>
      <c r="M38" s="32">
        <f t="shared" si="33"/>
        <v>0</v>
      </c>
      <c r="N38" s="36">
        <f t="shared" si="34"/>
        <v>0</v>
      </c>
      <c r="O38" s="51">
        <f t="shared" si="35"/>
        <v>0</v>
      </c>
      <c r="P38" s="35">
        <f t="shared" si="36"/>
        <v>0</v>
      </c>
      <c r="Q38" s="30">
        <f t="shared" si="37"/>
        <v>0</v>
      </c>
      <c r="R38" s="35">
        <f t="shared" si="38"/>
        <v>0</v>
      </c>
      <c r="S38" s="30">
        <f t="shared" si="39"/>
        <v>0</v>
      </c>
      <c r="T38" s="25">
        <f t="array" ref="T38">IF(ISBLANK(ALS_Sprint!$A$2),100,IF(ISBLANK(A38),100,IF((OR(EXACT(A38,ALS_Sprint!$C$2:$C$148))),VLOOKUP(A38,ALS_Sprint!$C$2:$I$148,4,FALSE))))</f>
        <v>100</v>
      </c>
      <c r="U38" s="29">
        <f t="shared" si="40"/>
        <v>51</v>
      </c>
      <c r="V38" s="40">
        <f>VLOOKUP(U38,[1]Punktezuordnung!$A$2:$B$52,2,FALSE())</f>
        <v>0</v>
      </c>
      <c r="W38" s="55">
        <f t="array" ref="W38">IF(ISBLANK(ALS_Wurf!$A$2),0,IF(ISBLANK(A38),0,IF((OR(EXACT(A38,ALS_Wurf!$C$2:$C$148))),VLOOKUP(A38,ALS_Wurf!$C$2:$I$148,4,FALSE))))</f>
        <v>0</v>
      </c>
      <c r="X38" s="29">
        <f t="shared" si="41"/>
        <v>51</v>
      </c>
      <c r="Y38" s="40">
        <f>VLOOKUP(X38,[1]Punktezuordnung!$A$2:$B$52,2,FALSE())</f>
        <v>0</v>
      </c>
      <c r="Z38" s="28">
        <f t="array" ref="Z38">IF(ISBLANK(FRI_Sprint!$A$2),100,IF(ISBLANK(A38),100,IF((OR(EXACT(A38,FRI_Sprint!$C$2:$C$149))),VLOOKUP(A38,FRI_Sprint!$C$2:$I$149,4,FALSE))))</f>
        <v>100</v>
      </c>
      <c r="AA38" s="29">
        <f t="shared" si="42"/>
        <v>51</v>
      </c>
      <c r="AB38" s="40">
        <f>VLOOKUP(AA38,[1]Punktezuordnung!$A$2:$B$52,2,FALSE())</f>
        <v>0</v>
      </c>
      <c r="AC38" s="37">
        <f t="array" ref="AC38">IF(ISBLANK(FRI_Stoß!$A$2),0,IF(ISBLANK(A38),0,IF((OR(EXACT(A38,FRI_Stoß!$C$2:$C$147))),VLOOKUP(A38,FRI_Stoß!$C$2:$I$147,4,FALSE))))</f>
        <v>0</v>
      </c>
      <c r="AD38" s="29">
        <f t="shared" si="43"/>
        <v>51</v>
      </c>
      <c r="AE38" s="40">
        <f>VLOOKUP(AD38,[1]Punktezuordnung!$A$2:$B$52,2,FALSE())</f>
        <v>0</v>
      </c>
      <c r="AF38" s="59">
        <f t="array" ref="AF38">IF(ISBLANK(LAT_Zielweit!$A$2),0,IF(ISBLANK(A38),0,IF((OR(EXACT(A38,LAT_Zielweit!$C$2:$C$155))),VLOOKUP(A38,LAT_Zielweit!$C$2:$I$155,4,FALSE))))</f>
        <v>0</v>
      </c>
      <c r="AG38" s="29">
        <f t="shared" si="44"/>
        <v>51</v>
      </c>
      <c r="AH38" s="40">
        <f>VLOOKUP(AG38,[1]Punktezuordnung!$A$2:$B$52,2,FALSE())</f>
        <v>0</v>
      </c>
      <c r="AI38" s="38">
        <f t="array" ref="AI38">IF(ISBLANK(LAT_Dreh!$A$2),0,IF(ISBLANK(A38),0,IF((OR(EXACT(A38,LAT_Dreh!$C$2:$C$156))),VLOOKUP(A38,LAT_Dreh!$C$2:$I$156,4,FALSE))))</f>
        <v>0</v>
      </c>
      <c r="AJ38" s="29">
        <f t="shared" si="45"/>
        <v>51</v>
      </c>
      <c r="AK38" s="40">
        <f>VLOOKUP(AJ38,[1]Punktezuordnung!$A$2:$B$52,2,FALSE())</f>
        <v>0</v>
      </c>
      <c r="AL38" s="27">
        <v>1000</v>
      </c>
      <c r="AM38" s="29">
        <f t="shared" si="46"/>
        <v>51</v>
      </c>
      <c r="AN38" s="30">
        <f>VLOOKUP(AM38,[1]Punktezuordnung!$A$2:$B$52,2,FALSE())</f>
        <v>0</v>
      </c>
      <c r="AO38" s="52">
        <f t="array" ref="AO38">IF(ISBLANK(NIA_Weit!$A$2),0,IF(ISBLANK(A38),0,IF((OR(EXACT(A38,NIA_Weit!$C$2:$C$153))),VLOOKUP(A38,NIA_Weit!$C$2:$I$153,4,FALSE))))</f>
        <v>0</v>
      </c>
      <c r="AP38" s="29">
        <f t="shared" si="47"/>
        <v>51</v>
      </c>
      <c r="AQ38" s="40">
        <f>VLOOKUP(AP38,[1]Punktezuordnung!$A$2:$B$52,2,FALSE())</f>
        <v>0</v>
      </c>
      <c r="AR38" s="26">
        <f t="array" ref="AR38">IF(ISBLANK(STO_Weit!$A$2),0,IF(ISBLANK(A38),0,IF((OR(EXACT(A38,STO_Weit!$C$2:$C$133))),VLOOKUP(A38,STO_Weit!$C$2:$I$133,4,FALSE))))</f>
        <v>0</v>
      </c>
      <c r="AS38" s="29">
        <f t="shared" si="48"/>
        <v>51</v>
      </c>
      <c r="AT38" s="30">
        <f>VLOOKUP(AS38,[1]Punktezuordnung!$A$2:$B$52,2,FALSE())</f>
        <v>0</v>
      </c>
      <c r="AU38" s="28">
        <f t="array" ref="AU38">IF(ISBLANK(STO_Schlagwurf!$A$2),0,IF(ISBLANK(A38),0,IF((OR(EXACT(A38,STO_Schlagwurf!$C$2:$C$133))),VLOOKUP(A38,STO_Schlagwurf!$C$2:$I$133,4,FALSE))))</f>
        <v>0</v>
      </c>
      <c r="AV38" s="29">
        <f t="shared" si="49"/>
        <v>51</v>
      </c>
      <c r="AW38" s="30">
        <f>VLOOKUP(AV38,[1]Punktezuordnung!$A$2:$B$52,2,FALSE())</f>
        <v>0</v>
      </c>
      <c r="AX38" s="26">
        <f t="array" ref="AX38">IF(ISBLANK(ANG_Hindernissprint!$A$2),100,IF(ISBLANK(A38),100,IF((OR(EXACT(A38,ANG_Hindernissprint!$C$2:$C$143))),VLOOKUP(A38,ANG_Hindernissprint!$C$2:$I$143,4,FALSE))))</f>
        <v>100</v>
      </c>
      <c r="AY38" s="33">
        <f t="shared" si="50"/>
        <v>51</v>
      </c>
      <c r="AZ38" s="30">
        <f>VLOOKUP(AY38,[1]Punktezuordnung!$A$2:$B$52,2,FALSE())</f>
        <v>0</v>
      </c>
      <c r="BA38" s="54">
        <f t="array" ref="BA38">IF(ISBLANK(ANG_Hoch!$A$2),0,IF(ISBLANK(A38),0,IF((OR(EXACT(A38,ANG_Hoch!$C$2:$C$143))),VLOOKUP(A38,ANG_Hoch!$C$2:$I$143,4,FALSE))))</f>
        <v>0</v>
      </c>
      <c r="BB38" s="29">
        <f t="shared" si="51"/>
        <v>51</v>
      </c>
      <c r="BC38" s="39">
        <f>VLOOKUP(BB38,[1]Punktezuordnung!$A$2:$B$52,2,FALSE())</f>
        <v>0</v>
      </c>
    </row>
    <row r="39" spans="1:55" x14ac:dyDescent="0.3">
      <c r="A39" s="53"/>
      <c r="B39" s="53"/>
      <c r="C39" s="53"/>
      <c r="D39" s="53"/>
      <c r="E39" s="29" t="str">
        <f t="shared" si="26"/>
        <v/>
      </c>
      <c r="F39" s="40">
        <f>SUM(LARGE(H39:S39,{1;2;3;4;5;6;7;8;9}))</f>
        <v>0</v>
      </c>
      <c r="G39" s="34">
        <f t="shared" si="27"/>
        <v>0</v>
      </c>
      <c r="H39" s="35">
        <f t="shared" si="28"/>
        <v>0</v>
      </c>
      <c r="I39" s="30">
        <f t="shared" si="29"/>
        <v>0</v>
      </c>
      <c r="J39" s="35">
        <f t="shared" si="30"/>
        <v>0</v>
      </c>
      <c r="K39" s="30">
        <f t="shared" si="31"/>
        <v>0</v>
      </c>
      <c r="L39" s="31">
        <f t="shared" si="32"/>
        <v>0</v>
      </c>
      <c r="M39" s="32">
        <f t="shared" si="33"/>
        <v>0</v>
      </c>
      <c r="N39" s="36">
        <f t="shared" si="34"/>
        <v>0</v>
      </c>
      <c r="O39" s="51">
        <f t="shared" si="35"/>
        <v>0</v>
      </c>
      <c r="P39" s="35">
        <f t="shared" si="36"/>
        <v>0</v>
      </c>
      <c r="Q39" s="30">
        <f t="shared" si="37"/>
        <v>0</v>
      </c>
      <c r="R39" s="35">
        <f t="shared" si="38"/>
        <v>0</v>
      </c>
      <c r="S39" s="30">
        <f t="shared" si="39"/>
        <v>0</v>
      </c>
      <c r="T39" s="25">
        <f t="array" ref="T39">IF(ISBLANK(ALS_Sprint!$A$2),100,IF(ISBLANK(A39),100,IF((OR(EXACT(A39,ALS_Sprint!$C$2:$C$148))),VLOOKUP(A39,ALS_Sprint!$C$2:$I$148,4,FALSE))))</f>
        <v>100</v>
      </c>
      <c r="U39" s="29">
        <f t="shared" si="40"/>
        <v>51</v>
      </c>
      <c r="V39" s="40">
        <f>VLOOKUP(U39,[1]Punktezuordnung!$A$2:$B$52,2,FALSE())</f>
        <v>0</v>
      </c>
      <c r="W39" s="55">
        <f t="array" ref="W39">IF(ISBLANK(ALS_Wurf!$A$2),0,IF(ISBLANK(A39),0,IF((OR(EXACT(A39,ALS_Wurf!$C$2:$C$148))),VLOOKUP(A39,ALS_Wurf!$C$2:$I$148,4,FALSE))))</f>
        <v>0</v>
      </c>
      <c r="X39" s="29">
        <f t="shared" si="41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IF(ISBLANK(FRI_Sprint!$A$2),100,IF(ISBLANK(A39),100,IF((OR(EXACT(A39,FRI_Sprint!$C$2:$C$149))),VLOOKUP(A39,FRI_Sprint!$C$2:$I$149,4,FALSE))))</f>
        <v>100</v>
      </c>
      <c r="AA39" s="29">
        <f t="shared" si="42"/>
        <v>51</v>
      </c>
      <c r="AB39" s="40">
        <f>VLOOKUP(AA39,[1]Punktezuordnung!$A$2:$B$52,2,FALSE())</f>
        <v>0</v>
      </c>
      <c r="AC39" s="37">
        <f t="array" ref="AC39">IF(ISBLANK(FRI_Stoß!$A$2),0,IF(ISBLANK(A39),0,IF((OR(EXACT(A39,FRI_Stoß!$C$2:$C$147))),VLOOKUP(A39,FRI_Stoß!$C$2:$I$147,4,FALSE))))</f>
        <v>0</v>
      </c>
      <c r="AD39" s="29">
        <f t="shared" si="43"/>
        <v>51</v>
      </c>
      <c r="AE39" s="40">
        <f>VLOOKUP(AD39,[1]Punktezuordnung!$A$2:$B$52,2,FALSE())</f>
        <v>0</v>
      </c>
      <c r="AF39" s="59">
        <f t="array" ref="AF39">IF(ISBLANK(LAT_Zielweit!$A$2),0,IF(ISBLANK(A39),0,IF((OR(EXACT(A39,LAT_Zielweit!$C$2:$C$155))),VLOOKUP(A39,LAT_Zielweit!$C$2:$I$155,4,FALSE))))</f>
        <v>0</v>
      </c>
      <c r="AG39" s="29">
        <f t="shared" si="44"/>
        <v>51</v>
      </c>
      <c r="AH39" s="40">
        <f>VLOOKUP(AG39,[1]Punktezuordnung!$A$2:$B$52,2,FALSE())</f>
        <v>0</v>
      </c>
      <c r="AI39" s="38">
        <f t="array" ref="AI39">IF(ISBLANK(LAT_Dreh!$A$2),0,IF(ISBLANK(A39),0,IF((OR(EXACT(A39,LAT_Dreh!$C$2:$C$156))),VLOOKUP(A39,LAT_Dreh!$C$2:$I$156,4,FALSE))))</f>
        <v>0</v>
      </c>
      <c r="AJ39" s="29">
        <f t="shared" si="45"/>
        <v>51</v>
      </c>
      <c r="AK39" s="40">
        <f>VLOOKUP(AJ39,[1]Punktezuordnung!$A$2:$B$52,2,FALSE())</f>
        <v>0</v>
      </c>
      <c r="AL39" s="27">
        <v>1000</v>
      </c>
      <c r="AM39" s="29">
        <f t="shared" si="46"/>
        <v>51</v>
      </c>
      <c r="AN39" s="30">
        <f>VLOOKUP(AM39,[1]Punktezuordnung!$A$2:$B$52,2,FALSE())</f>
        <v>0</v>
      </c>
      <c r="AO39" s="52">
        <f t="array" ref="AO39">IF(ISBLANK(NIA_Weit!$A$2),0,IF(ISBLANK(A39),0,IF((OR(EXACT(A39,NIA_Weit!$C$2:$C$153))),VLOOKUP(A39,NIA_Weit!$C$2:$I$153,4,FALSE))))</f>
        <v>0</v>
      </c>
      <c r="AP39" s="29">
        <f t="shared" si="47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IF(ISBLANK(STO_Weit!$A$2),0,IF(ISBLANK(A39),0,IF((OR(EXACT(A39,STO_Weit!$C$2:$C$133))),VLOOKUP(A39,STO_Weit!$C$2:$I$133,4,FALSE))))</f>
        <v>0</v>
      </c>
      <c r="AS39" s="29">
        <f t="shared" si="48"/>
        <v>51</v>
      </c>
      <c r="AT39" s="30">
        <f>VLOOKUP(AS39,[1]Punktezuordnung!$A$2:$B$52,2,FALSE())</f>
        <v>0</v>
      </c>
      <c r="AU39" s="28">
        <f t="array" ref="AU39">IF(ISBLANK(STO_Schlagwurf!$A$2),0,IF(ISBLANK(A39),0,IF((OR(EXACT(A39,STO_Schlagwurf!$C$2:$C$133))),VLOOKUP(A39,STO_Schlagwurf!$C$2:$I$133,4,FALSE))))</f>
        <v>0</v>
      </c>
      <c r="AV39" s="29">
        <f t="shared" si="49"/>
        <v>51</v>
      </c>
      <c r="AW39" s="30">
        <f>VLOOKUP(AV39,[1]Punktezuordnung!$A$2:$B$52,2,FALSE())</f>
        <v>0</v>
      </c>
      <c r="AX39" s="26">
        <f t="array" ref="AX39">IF(ISBLANK(ANG_Hindernissprint!$A$2),100,IF(ISBLANK(A39),100,IF((OR(EXACT(A39,ANG_Hindernissprint!$C$2:$C$143))),VLOOKUP(A39,ANG_Hindernissprint!$C$2:$I$143,4,FALSE))))</f>
        <v>100</v>
      </c>
      <c r="AY39" s="33">
        <f t="shared" si="50"/>
        <v>51</v>
      </c>
      <c r="AZ39" s="30">
        <f>VLOOKUP(AY39,[1]Punktezuordnung!$A$2:$B$52,2,FALSE())</f>
        <v>0</v>
      </c>
      <c r="BA39" s="54">
        <f t="array" ref="BA39">IF(ISBLANK(ANG_Hoch!$A$2),0,IF(ISBLANK(A39),0,IF((OR(EXACT(A39,ANG_Hoch!$C$2:$C$143))),VLOOKUP(A39,ANG_Hoch!$C$2:$I$143,4,FALSE))))</f>
        <v>0</v>
      </c>
      <c r="BB39" s="29">
        <f t="shared" si="51"/>
        <v>51</v>
      </c>
      <c r="BC39" s="39">
        <f>VLOOKUP(BB39,[1]Punktezuordnung!$A$2:$B$52,2,FALSE())</f>
        <v>0</v>
      </c>
    </row>
    <row r="40" spans="1:55" x14ac:dyDescent="0.3">
      <c r="A40" s="53"/>
      <c r="B40" s="53"/>
      <c r="C40" s="53"/>
      <c r="D40" s="53"/>
      <c r="E40" s="29" t="str">
        <f t="shared" si="26"/>
        <v/>
      </c>
      <c r="F40" s="40">
        <f>SUM(LARGE(H40:S40,{1;2;3;4;5;6;7;8;9}))</f>
        <v>0</v>
      </c>
      <c r="G40" s="34">
        <f t="shared" si="27"/>
        <v>0</v>
      </c>
      <c r="H40" s="35">
        <f t="shared" si="28"/>
        <v>0</v>
      </c>
      <c r="I40" s="30">
        <f t="shared" si="29"/>
        <v>0</v>
      </c>
      <c r="J40" s="35">
        <f t="shared" si="30"/>
        <v>0</v>
      </c>
      <c r="K40" s="30">
        <f t="shared" si="31"/>
        <v>0</v>
      </c>
      <c r="L40" s="31">
        <f t="shared" si="32"/>
        <v>0</v>
      </c>
      <c r="M40" s="32">
        <f t="shared" si="33"/>
        <v>0</v>
      </c>
      <c r="N40" s="36">
        <f t="shared" si="34"/>
        <v>0</v>
      </c>
      <c r="O40" s="51">
        <f t="shared" si="35"/>
        <v>0</v>
      </c>
      <c r="P40" s="35">
        <f t="shared" si="36"/>
        <v>0</v>
      </c>
      <c r="Q40" s="30">
        <f t="shared" si="37"/>
        <v>0</v>
      </c>
      <c r="R40" s="35">
        <f t="shared" si="38"/>
        <v>0</v>
      </c>
      <c r="S40" s="30">
        <f t="shared" si="39"/>
        <v>0</v>
      </c>
      <c r="T40" s="25">
        <f t="array" ref="T40">IF(ISBLANK(ALS_Sprint!$A$2),100,IF(ISBLANK(A40),100,IF((OR(EXACT(A40,ALS_Sprint!$C$2:$C$148))),VLOOKUP(A40,ALS_Sprint!$C$2:$I$148,4,FALSE))))</f>
        <v>100</v>
      </c>
      <c r="U40" s="29">
        <f t="shared" si="40"/>
        <v>51</v>
      </c>
      <c r="V40" s="40">
        <f>VLOOKUP(U40,[1]Punktezuordnung!$A$2:$B$52,2,FALSE())</f>
        <v>0</v>
      </c>
      <c r="W40" s="55">
        <f t="array" ref="W40">IF(ISBLANK(ALS_Wurf!$A$2),0,IF(ISBLANK(A40),0,IF((OR(EXACT(A40,ALS_Wurf!$C$2:$C$148))),VLOOKUP(A40,ALS_Wurf!$C$2:$I$148,4,FALSE))))</f>
        <v>0</v>
      </c>
      <c r="X40" s="29">
        <f t="shared" si="41"/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IF(ISBLANK(FRI_Sprint!$A$2),100,IF(ISBLANK(A40),100,IF((OR(EXACT(A40,FRI_Sprint!$C$2:$C$149))),VLOOKUP(A40,FRI_Sprint!$C$2:$I$149,4,FALSE))))</f>
        <v>100</v>
      </c>
      <c r="AA40" s="29">
        <f t="shared" si="42"/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IF(ISBLANK(FRI_Stoß!$A$2),0,IF(ISBLANK(A40),0,IF((OR(EXACT(A40,FRI_Stoß!$C$2:$C$147))),VLOOKUP(A40,FRI_Stoß!$C$2:$I$147,4,FALSE))))</f>
        <v>0</v>
      </c>
      <c r="AD40" s="29">
        <f t="shared" si="43"/>
        <v>51</v>
      </c>
      <c r="AE40" s="40">
        <f>VLOOKUP(AD40,[1]Punktezuordnung!$A$2:$B$52,2,FALSE())</f>
        <v>0</v>
      </c>
      <c r="AF40" s="59">
        <f t="array" ref="AF40">IF(ISBLANK(LAT_Zielweit!$A$2),0,IF(ISBLANK(A40),0,IF((OR(EXACT(A40,LAT_Zielweit!$C$2:$C$155))),VLOOKUP(A40,LAT_Zielweit!$C$2:$I$155,4,FALSE))))</f>
        <v>0</v>
      </c>
      <c r="AG40" s="29">
        <f t="shared" si="44"/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IF(ISBLANK(LAT_Dreh!$A$2),0,IF(ISBLANK(A40),0,IF((OR(EXACT(A40,LAT_Dreh!$C$2:$C$156))),VLOOKUP(A40,LAT_Dreh!$C$2:$I$156,4,FALSE))))</f>
        <v>0</v>
      </c>
      <c r="AJ40" s="29">
        <f t="shared" si="45"/>
        <v>51</v>
      </c>
      <c r="AK40" s="40">
        <f>VLOOKUP(AJ40,[1]Punktezuordnung!$A$2:$B$52,2,FALSE())</f>
        <v>0</v>
      </c>
      <c r="AL40" s="27">
        <v>1000</v>
      </c>
      <c r="AM40" s="29">
        <f t="shared" si="46"/>
        <v>51</v>
      </c>
      <c r="AN40" s="30">
        <f>VLOOKUP(AM40,[1]Punktezuordnung!$A$2:$B$52,2,FALSE())</f>
        <v>0</v>
      </c>
      <c r="AO40" s="52">
        <f t="array" ref="AO40">IF(ISBLANK(NIA_Weit!$A$2),0,IF(ISBLANK(A40),0,IF((OR(EXACT(A40,NIA_Weit!$C$2:$C$153))),VLOOKUP(A40,NIA_Weit!$C$2:$I$153,4,FALSE))))</f>
        <v>0</v>
      </c>
      <c r="AP40" s="29">
        <f t="shared" si="47"/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IF(ISBLANK(STO_Weit!$A$2),0,IF(ISBLANK(A40),0,IF((OR(EXACT(A40,STO_Weit!$C$2:$C$133))),VLOOKUP(A40,STO_Weit!$C$2:$I$133,4,FALSE))))</f>
        <v>0</v>
      </c>
      <c r="AS40" s="29">
        <f t="shared" si="48"/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IF(ISBLANK(STO_Schlagwurf!$A$2),0,IF(ISBLANK(A40),0,IF((OR(EXACT(A40,STO_Schlagwurf!$C$2:$C$133))),VLOOKUP(A40,STO_Schlagwurf!$C$2:$I$133,4,FALSE))))</f>
        <v>0</v>
      </c>
      <c r="AV40" s="29">
        <f t="shared" si="49"/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IF(ISBLANK(ANG_Hindernissprint!$A$2),100,IF(ISBLANK(A40),100,IF((OR(EXACT(A40,ANG_Hindernissprint!$C$2:$C$143))),VLOOKUP(A40,ANG_Hindernissprint!$C$2:$I$143,4,FALSE))))</f>
        <v>100</v>
      </c>
      <c r="AY40" s="33">
        <f t="shared" si="50"/>
        <v>51</v>
      </c>
      <c r="AZ40" s="30">
        <f>VLOOKUP(AY40,[1]Punktezuordnung!$A$2:$B$52,2,FALSE())</f>
        <v>0</v>
      </c>
      <c r="BA40" s="54">
        <f t="array" ref="BA40">IF(ISBLANK(ANG_Hoch!$A$2),0,IF(ISBLANK(A40),0,IF((OR(EXACT(A40,ANG_Hoch!$C$2:$C$143))),VLOOKUP(A40,ANG_Hoch!$C$2:$I$143,4,FALSE))))</f>
        <v>0</v>
      </c>
      <c r="BB40" s="29">
        <f t="shared" si="51"/>
        <v>51</v>
      </c>
      <c r="BC40" s="39">
        <f>VLOOKUP(BB40,[1]Punktezuordnung!$A$2:$B$52,2,FALSE())</f>
        <v>0</v>
      </c>
    </row>
    <row r="41" spans="1:55" x14ac:dyDescent="0.3">
      <c r="A41" s="53"/>
      <c r="B41" s="53"/>
      <c r="C41" s="53"/>
      <c r="D41" s="53"/>
      <c r="E41" s="29" t="str">
        <f t="shared" si="26"/>
        <v/>
      </c>
      <c r="F41" s="40">
        <f>SUM(LARGE(H41:S41,{1;2;3;4;5;6;7;8;9}))</f>
        <v>0</v>
      </c>
      <c r="G41" s="34">
        <f t="shared" si="27"/>
        <v>0</v>
      </c>
      <c r="H41" s="35">
        <f t="shared" si="28"/>
        <v>0</v>
      </c>
      <c r="I41" s="30">
        <f t="shared" si="29"/>
        <v>0</v>
      </c>
      <c r="J41" s="35">
        <f t="shared" si="30"/>
        <v>0</v>
      </c>
      <c r="K41" s="30">
        <f t="shared" si="31"/>
        <v>0</v>
      </c>
      <c r="L41" s="31">
        <f t="shared" si="32"/>
        <v>0</v>
      </c>
      <c r="M41" s="32">
        <f t="shared" si="33"/>
        <v>0</v>
      </c>
      <c r="N41" s="36">
        <f t="shared" si="34"/>
        <v>0</v>
      </c>
      <c r="O41" s="51">
        <f t="shared" si="35"/>
        <v>0</v>
      </c>
      <c r="P41" s="35">
        <f t="shared" si="36"/>
        <v>0</v>
      </c>
      <c r="Q41" s="30">
        <f t="shared" si="37"/>
        <v>0</v>
      </c>
      <c r="R41" s="35">
        <f t="shared" si="38"/>
        <v>0</v>
      </c>
      <c r="S41" s="30">
        <f t="shared" si="39"/>
        <v>0</v>
      </c>
      <c r="T41" s="25">
        <f t="array" ref="T41">IF(ISBLANK(ALS_Sprint!$A$2),100,IF(ISBLANK(A41),100,IF((OR(EXACT(A41,ALS_Sprint!$C$2:$C$148))),VLOOKUP(A41,ALS_Sprint!$C$2:$I$148,4,FALSE))))</f>
        <v>100</v>
      </c>
      <c r="U41" s="29">
        <f t="shared" si="40"/>
        <v>51</v>
      </c>
      <c r="V41" s="40">
        <f>VLOOKUP(U41,[1]Punktezuordnung!$A$2:$B$52,2,FALSE())</f>
        <v>0</v>
      </c>
      <c r="W41" s="55">
        <f t="array" ref="W41">IF(ISBLANK(ALS_Wurf!$A$2),0,IF(ISBLANK(A41),0,IF((OR(EXACT(A41,ALS_Wurf!$C$2:$C$148))),VLOOKUP(A41,ALS_Wurf!$C$2:$I$148,4,FALSE))))</f>
        <v>0</v>
      </c>
      <c r="X41" s="29">
        <f t="shared" si="41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IF(ISBLANK(FRI_Sprint!$A$2),100,IF(ISBLANK(A41),100,IF((OR(EXACT(A41,FRI_Sprint!$C$2:$C$149))),VLOOKUP(A41,FRI_Sprint!$C$2:$I$149,4,FALSE))))</f>
        <v>100</v>
      </c>
      <c r="AA41" s="29">
        <f t="shared" si="42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IF(ISBLANK(FRI_Stoß!$A$2),0,IF(ISBLANK(A41),0,IF((OR(EXACT(A41,FRI_Stoß!$C$2:$C$147))),VLOOKUP(A41,FRI_Stoß!$C$2:$I$147,4,FALSE))))</f>
        <v>0</v>
      </c>
      <c r="AD41" s="29">
        <f t="shared" si="43"/>
        <v>51</v>
      </c>
      <c r="AE41" s="40">
        <f>VLOOKUP(AD41,[1]Punktezuordnung!$A$2:$B$52,2,FALSE())</f>
        <v>0</v>
      </c>
      <c r="AF41" s="59">
        <f t="array" ref="AF41">IF(ISBLANK(LAT_Zielweit!$A$2),0,IF(ISBLANK(A41),0,IF((OR(EXACT(A41,LAT_Zielweit!$C$2:$C$155))),VLOOKUP(A41,LAT_Zielweit!$C$2:$I$155,4,FALSE))))</f>
        <v>0</v>
      </c>
      <c r="AG41" s="29">
        <f t="shared" si="44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IF(ISBLANK(LAT_Dreh!$A$2),0,IF(ISBLANK(A41),0,IF((OR(EXACT(A41,LAT_Dreh!$C$2:$C$156))),VLOOKUP(A41,LAT_Dreh!$C$2:$I$156,4,FALSE))))</f>
        <v>0</v>
      </c>
      <c r="AJ41" s="29">
        <f t="shared" si="45"/>
        <v>51</v>
      </c>
      <c r="AK41" s="40">
        <f>VLOOKUP(AJ41,[1]Punktezuordnung!$A$2:$B$52,2,FALSE())</f>
        <v>0</v>
      </c>
      <c r="AL41" s="27">
        <v>1000</v>
      </c>
      <c r="AM41" s="29">
        <f t="shared" si="46"/>
        <v>51</v>
      </c>
      <c r="AN41" s="30">
        <f>VLOOKUP(AM41,[1]Punktezuordnung!$A$2:$B$52,2,FALSE())</f>
        <v>0</v>
      </c>
      <c r="AO41" s="52">
        <f t="array" ref="AO41">IF(ISBLANK(NIA_Weit!$A$2),0,IF(ISBLANK(A41),0,IF((OR(EXACT(A41,NIA_Weit!$C$2:$C$153))),VLOOKUP(A41,NIA_Weit!$C$2:$I$153,4,FALSE))))</f>
        <v>0</v>
      </c>
      <c r="AP41" s="29">
        <f t="shared" si="47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IF(ISBLANK(STO_Weit!$A$2),0,IF(ISBLANK(A41),0,IF((OR(EXACT(A41,STO_Weit!$C$2:$C$133))),VLOOKUP(A41,STO_Weit!$C$2:$I$133,4,FALSE))))</f>
        <v>0</v>
      </c>
      <c r="AS41" s="29">
        <f t="shared" si="48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IF(ISBLANK(STO_Schlagwurf!$A$2),0,IF(ISBLANK(A41),0,IF((OR(EXACT(A41,STO_Schlagwurf!$C$2:$C$133))),VLOOKUP(A41,STO_Schlagwurf!$C$2:$I$133,4,FALSE))))</f>
        <v>0</v>
      </c>
      <c r="AV41" s="29">
        <f t="shared" si="49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IF(ISBLANK(ANG_Hindernissprint!$A$2),100,IF(ISBLANK(A41),100,IF((OR(EXACT(A41,ANG_Hindernissprint!$C$2:$C$143))),VLOOKUP(A41,ANG_Hindernissprint!$C$2:$I$143,4,FALSE))))</f>
        <v>100</v>
      </c>
      <c r="AY41" s="33">
        <f t="shared" si="50"/>
        <v>51</v>
      </c>
      <c r="AZ41" s="30">
        <f>VLOOKUP(AY41,[1]Punktezuordnung!$A$2:$B$52,2,FALSE())</f>
        <v>0</v>
      </c>
      <c r="BA41" s="54">
        <f t="array" ref="BA41">IF(ISBLANK(ANG_Hoch!$A$2),0,IF(ISBLANK(A41),0,IF((OR(EXACT(A41,ANG_Hoch!$C$2:$C$143))),VLOOKUP(A41,ANG_Hoch!$C$2:$I$143,4,FALSE))))</f>
        <v>0</v>
      </c>
      <c r="BB41" s="29">
        <f t="shared" si="51"/>
        <v>51</v>
      </c>
      <c r="BC41" s="39">
        <f>VLOOKUP(BB41,[1]Punktezuordnung!$A$2:$B$52,2,FALSE())</f>
        <v>0</v>
      </c>
    </row>
    <row r="42" spans="1:55" x14ac:dyDescent="0.3">
      <c r="A42" s="53"/>
      <c r="B42" s="53"/>
      <c r="C42" s="53"/>
      <c r="D42" s="53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34"/>
        <v>0</v>
      </c>
      <c r="O42" s="51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IF(ISBLANK(ALS_Sprint!$A$2),100,IF(ISBLANK(A42),100,IF((OR(EXACT(A42,ALS_Sprint!$C$2:$C$148))),VLOOKUP(A42,ALS_Sprint!$C$2:$I$148,4,FALSE))))</f>
        <v>100</v>
      </c>
      <c r="U42" s="29">
        <f t="shared" si="40"/>
        <v>51</v>
      </c>
      <c r="V42" s="40">
        <f>VLOOKUP(U42,[1]Punktezuordnung!$A$2:$B$52,2,FALSE())</f>
        <v>0</v>
      </c>
      <c r="W42" s="55">
        <f t="array" ref="W42">IF(ISBLANK(ALS_Wurf!$A$2),0,IF(ISBLANK(A42),0,IF((OR(EXACT(A42,ALS_Wurf!$C$2:$C$148))),VLOOKUP(A42,ALS_Wurf!$C$2:$I$148,4,FALSE))))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IF(ISBLANK(FRI_Sprint!$A$2),100,IF(ISBLANK(A42),100,IF((OR(EXACT(A42,FRI_Sprint!$C$2:$C$149))),VLOOKUP(A42,FRI_Sprint!$C$2:$I$149,4,FALSE))))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IF(ISBLANK(FRI_Stoß!$A$2),0,IF(ISBLANK(A42),0,IF((OR(EXACT(A42,FRI_Stoß!$C$2:$C$147))),VLOOKUP(A42,FRI_Stoß!$C$2:$I$147,4,FALSE))))</f>
        <v>0</v>
      </c>
      <c r="AD42" s="29">
        <f t="shared" si="43"/>
        <v>51</v>
      </c>
      <c r="AE42" s="40">
        <f>VLOOKUP(AD42,[1]Punktezuordnung!$A$2:$B$52,2,FALSE())</f>
        <v>0</v>
      </c>
      <c r="AF42" s="59">
        <f t="array" ref="AF42">IF(ISBLANK(LAT_Zielweit!$A$2),0,IF(ISBLANK(A42),0,IF((OR(EXACT(A42,LAT_Zielweit!$C$2:$C$155))),VLOOKUP(A42,LAT_Zielweit!$C$2:$I$155,4,FALSE))))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IF(ISBLANK(LAT_Dreh!$A$2),0,IF(ISBLANK(A42),0,IF((OR(EXACT(A42,LAT_Dreh!$C$2:$C$156))),VLOOKUP(A42,LAT_Dreh!$C$2:$I$156,4,FALSE))))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2">
        <f t="array" ref="AO42">IF(ISBLANK(NIA_Weit!$A$2),0,IF(ISBLANK(A42),0,IF((OR(EXACT(A42,NIA_Weit!$C$2:$C$153))),VLOOKUP(A42,NIA_Weit!$C$2:$I$153,4,FALSE))))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IF(ISBLANK(STO_Weit!$A$2),0,IF(ISBLANK(A42),0,IF((OR(EXACT(A42,STO_Weit!$C$2:$C$133))),VLOOKUP(A42,STO_Weit!$C$2:$I$133,4,FALSE))))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IF(ISBLANK(STO_Schlagwurf!$A$2),0,IF(ISBLANK(A42),0,IF((OR(EXACT(A42,STO_Schlagwurf!$C$2:$C$133))),VLOOKUP(A42,STO_Schlagwurf!$C$2:$I$133,4,FALSE))))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IF(ISBLANK(ANG_Hindernissprint!$A$2),100,IF(ISBLANK(A42),100,IF((OR(EXACT(A42,ANG_Hindernissprint!$C$2:$C$143))),VLOOKUP(A42,ANG_Hindernissprint!$C$2:$I$143,4,FALSE))))</f>
        <v>100</v>
      </c>
      <c r="AY42" s="33">
        <f t="shared" si="50"/>
        <v>51</v>
      </c>
      <c r="AZ42" s="30">
        <f>VLOOKUP(AY42,[1]Punktezuordnung!$A$2:$B$52,2,FALSE())</f>
        <v>0</v>
      </c>
      <c r="BA42" s="54">
        <f t="array" ref="BA42">IF(ISBLANK(ANG_Hoch!$A$2),0,IF(ISBLANK(A42),0,IF((OR(EXACT(A42,ANG_Hoch!$C$2:$C$143))),VLOOKUP(A42,ANG_Hoch!$C$2:$I$143,4,FALSE))))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3"/>
      <c r="B43" s="53"/>
      <c r="C43" s="53"/>
      <c r="D43" s="53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34"/>
        <v>0</v>
      </c>
      <c r="O43" s="51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IF(ISBLANK(ALS_Sprint!$A$2),100,IF(ISBLANK(A43),100,IF((OR(EXACT(A43,ALS_Sprint!$C$2:$C$148))),VLOOKUP(A43,ALS_Sprint!$C$2:$I$148,4,FALSE))))</f>
        <v>100</v>
      </c>
      <c r="U43" s="29">
        <f t="shared" si="40"/>
        <v>51</v>
      </c>
      <c r="V43" s="40">
        <f>VLOOKUP(U43,[1]Punktezuordnung!$A$2:$B$52,2,FALSE())</f>
        <v>0</v>
      </c>
      <c r="W43" s="55">
        <f t="array" ref="W43">IF(ISBLANK(ALS_Wurf!$A$2),0,IF(ISBLANK(A43),0,IF((OR(EXACT(A43,ALS_Wurf!$C$2:$C$148))),VLOOKUP(A43,ALS_Wurf!$C$2:$I$148,4,FALSE))))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IF(ISBLANK(FRI_Sprint!$A$2),100,IF(ISBLANK(A43),100,IF((OR(EXACT(A43,FRI_Sprint!$C$2:$C$149))),VLOOKUP(A43,FRI_Sprint!$C$2:$I$149,4,FALSE))))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IF(ISBLANK(FRI_Stoß!$A$2),0,IF(ISBLANK(A43),0,IF((OR(EXACT(A43,FRI_Stoß!$C$2:$C$147))),VLOOKUP(A43,FRI_Stoß!$C$2:$I$147,4,FALSE))))</f>
        <v>0</v>
      </c>
      <c r="AD43" s="29">
        <f t="shared" si="43"/>
        <v>51</v>
      </c>
      <c r="AE43" s="40">
        <f>VLOOKUP(AD43,[1]Punktezuordnung!$A$2:$B$52,2,FALSE())</f>
        <v>0</v>
      </c>
      <c r="AF43" s="59">
        <f t="array" ref="AF43">IF(ISBLANK(LAT_Zielweit!$A$2),0,IF(ISBLANK(A43),0,IF((OR(EXACT(A43,LAT_Zielweit!$C$2:$C$155))),VLOOKUP(A43,LAT_Zielweit!$C$2:$I$155,4,FALSE))))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IF(ISBLANK(LAT_Dreh!$A$2),0,IF(ISBLANK(A43),0,IF((OR(EXACT(A43,LAT_Dreh!$C$2:$C$156))),VLOOKUP(A43,LAT_Dreh!$C$2:$I$156,4,FALSE))))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2">
        <f t="array" ref="AO43">IF(ISBLANK(NIA_Weit!$A$2),0,IF(ISBLANK(A43),0,IF((OR(EXACT(A43,NIA_Weit!$C$2:$C$153))),VLOOKUP(A43,NIA_Weit!$C$2:$I$153,4,FALSE))))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IF(ISBLANK(STO_Weit!$A$2),0,IF(ISBLANK(A43),0,IF((OR(EXACT(A43,STO_Weit!$C$2:$C$133))),VLOOKUP(A43,STO_Weit!$C$2:$I$133,4,FALSE))))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IF(ISBLANK(STO_Schlagwurf!$A$2),0,IF(ISBLANK(A43),0,IF((OR(EXACT(A43,STO_Schlagwurf!$C$2:$C$133))),VLOOKUP(A43,STO_Schlagwurf!$C$2:$I$133,4,FALSE))))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IF(ISBLANK(ANG_Hindernissprint!$A$2),100,IF(ISBLANK(A43),100,IF((OR(EXACT(A43,ANG_Hindernissprint!$C$2:$C$143))),VLOOKUP(A43,ANG_Hindernissprint!$C$2:$I$143,4,FALSE))))</f>
        <v>100</v>
      </c>
      <c r="AY43" s="33">
        <f t="shared" si="50"/>
        <v>51</v>
      </c>
      <c r="AZ43" s="30">
        <f>VLOOKUP(AY43,[1]Punktezuordnung!$A$2:$B$52,2,FALSE())</f>
        <v>0</v>
      </c>
      <c r="BA43" s="54">
        <f t="array" ref="BA43">IF(ISBLANK(ANG_Hoch!$A$2),0,IF(ISBLANK(A43),0,IF((OR(EXACT(A43,ANG_Hoch!$C$2:$C$143))),VLOOKUP(A43,ANG_Hoch!$C$2:$I$143,4,FALSE))))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3"/>
      <c r="B44" s="53"/>
      <c r="C44" s="53"/>
      <c r="D44" s="53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34"/>
        <v>0</v>
      </c>
      <c r="O44" s="51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IF(ISBLANK(ALS_Sprint!$A$2),100,IF(ISBLANK(A44),100,IF((OR(EXACT(A44,ALS_Sprint!$C$2:$C$148))),VLOOKUP(A44,ALS_Sprint!$C$2:$I$148,4,FALSE))))</f>
        <v>100</v>
      </c>
      <c r="U44" s="29">
        <f t="shared" si="40"/>
        <v>51</v>
      </c>
      <c r="V44" s="40">
        <f>VLOOKUP(U44,[1]Punktezuordnung!$A$2:$B$52,2,FALSE())</f>
        <v>0</v>
      </c>
      <c r="W44" s="55">
        <f t="array" ref="W44">IF(ISBLANK(ALS_Wurf!$A$2),0,IF(ISBLANK(A44),0,IF((OR(EXACT(A44,ALS_Wurf!$C$2:$C$148))),VLOOKUP(A44,ALS_Wurf!$C$2:$I$148,4,FALSE))))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IF(ISBLANK(FRI_Sprint!$A$2),100,IF(ISBLANK(A44),100,IF((OR(EXACT(A44,FRI_Sprint!$C$2:$C$149))),VLOOKUP(A44,FRI_Sprint!$C$2:$I$149,4,FALSE))))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IF(ISBLANK(FRI_Stoß!$A$2),0,IF(ISBLANK(A44),0,IF((OR(EXACT(A44,FRI_Stoß!$C$2:$C$147))),VLOOKUP(A44,FRI_Stoß!$C$2:$I$147,4,FALSE))))</f>
        <v>0</v>
      </c>
      <c r="AD44" s="29">
        <f t="shared" si="43"/>
        <v>51</v>
      </c>
      <c r="AE44" s="40">
        <f>VLOOKUP(AD44,[1]Punktezuordnung!$A$2:$B$52,2,FALSE())</f>
        <v>0</v>
      </c>
      <c r="AF44" s="59">
        <f t="array" ref="AF44">IF(ISBLANK(LAT_Zielweit!$A$2),0,IF(ISBLANK(A44),0,IF((OR(EXACT(A44,LAT_Zielweit!$C$2:$C$155))),VLOOKUP(A44,LAT_Zielweit!$C$2:$I$155,4,FALSE))))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IF(ISBLANK(LAT_Dreh!$A$2),0,IF(ISBLANK(A44),0,IF((OR(EXACT(A44,LAT_Dreh!$C$2:$C$156))),VLOOKUP(A44,LAT_Dreh!$C$2:$I$156,4,FALSE))))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2">
        <f t="array" ref="AO44">IF(ISBLANK(NIA_Weit!$A$2),0,IF(ISBLANK(A44),0,IF((OR(EXACT(A44,NIA_Weit!$C$2:$C$153))),VLOOKUP(A44,NIA_Weit!$C$2:$I$153,4,FALSE))))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IF(ISBLANK(STO_Weit!$A$2),0,IF(ISBLANK(A44),0,IF((OR(EXACT(A44,STO_Weit!$C$2:$C$133))),VLOOKUP(A44,STO_Weit!$C$2:$I$133,4,FALSE))))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IF(ISBLANK(STO_Schlagwurf!$A$2),0,IF(ISBLANK(A44),0,IF((OR(EXACT(A44,STO_Schlagwurf!$C$2:$C$133))),VLOOKUP(A44,STO_Schlagwurf!$C$2:$I$133,4,FALSE))))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IF(ISBLANK(ANG_Hindernissprint!$A$2),100,IF(ISBLANK(A44),100,IF((OR(EXACT(A44,ANG_Hindernissprint!$C$2:$C$143))),VLOOKUP(A44,ANG_Hindernissprint!$C$2:$I$143,4,FALSE))))</f>
        <v>100</v>
      </c>
      <c r="AY44" s="33">
        <f t="shared" si="50"/>
        <v>51</v>
      </c>
      <c r="AZ44" s="30">
        <f>VLOOKUP(AY44,[1]Punktezuordnung!$A$2:$B$52,2,FALSE())</f>
        <v>0</v>
      </c>
      <c r="BA44" s="54">
        <f t="array" ref="BA44">IF(ISBLANK(ANG_Hoch!$A$2),0,IF(ISBLANK(A44),0,IF((OR(EXACT(A44,ANG_Hoch!$C$2:$C$143))),VLOOKUP(A44,ANG_Hoch!$C$2:$I$143,4,FALSE))))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3"/>
      <c r="B45" s="53"/>
      <c r="C45" s="53"/>
      <c r="D45" s="53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34"/>
        <v>0</v>
      </c>
      <c r="O45" s="51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IF(ISBLANK(ALS_Sprint!$A$2),100,IF(ISBLANK(A45),100,IF((OR(EXACT(A45,ALS_Sprint!$C$2:$C$148))),VLOOKUP(A45,ALS_Sprint!$C$2:$I$148,4,FALSE))))</f>
        <v>100</v>
      </c>
      <c r="U45" s="29">
        <f t="shared" si="40"/>
        <v>51</v>
      </c>
      <c r="V45" s="40">
        <f>VLOOKUP(U45,[1]Punktezuordnung!$A$2:$B$52,2,FALSE())</f>
        <v>0</v>
      </c>
      <c r="W45" s="55">
        <f t="array" ref="W45">IF(ISBLANK(ALS_Wurf!$A$2),0,IF(ISBLANK(A45),0,IF((OR(EXACT(A45,ALS_Wurf!$C$2:$C$148))),VLOOKUP(A45,ALS_Wurf!$C$2:$I$148,4,FALSE))))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IF(ISBLANK(FRI_Sprint!$A$2),100,IF(ISBLANK(A45),100,IF((OR(EXACT(A45,FRI_Sprint!$C$2:$C$149))),VLOOKUP(A45,FRI_Sprint!$C$2:$I$149,4,FALSE))))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IF(ISBLANK(FRI_Stoß!$A$2),0,IF(ISBLANK(A45),0,IF((OR(EXACT(A45,FRI_Stoß!$C$2:$C$147))),VLOOKUP(A45,FRI_Stoß!$C$2:$I$147,4,FALSE))))</f>
        <v>0</v>
      </c>
      <c r="AD45" s="29">
        <f t="shared" si="43"/>
        <v>51</v>
      </c>
      <c r="AE45" s="40">
        <f>VLOOKUP(AD45,[1]Punktezuordnung!$A$2:$B$52,2,FALSE())</f>
        <v>0</v>
      </c>
      <c r="AF45" s="59">
        <f t="array" ref="AF45">IF(ISBLANK(LAT_Zielweit!$A$2),0,IF(ISBLANK(A45),0,IF((OR(EXACT(A45,LAT_Zielweit!$C$2:$C$155))),VLOOKUP(A45,LAT_Zielweit!$C$2:$I$155,4,FALSE))))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IF(ISBLANK(LAT_Dreh!$A$2),0,IF(ISBLANK(A45),0,IF((OR(EXACT(A45,LAT_Dreh!$C$2:$C$156))),VLOOKUP(A45,LAT_Dreh!$C$2:$I$156,4,FALSE))))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2">
        <f t="array" ref="AO45">IF(ISBLANK(NIA_Weit!$A$2),0,IF(ISBLANK(A45),0,IF((OR(EXACT(A45,NIA_Weit!$C$2:$C$153))),VLOOKUP(A45,NIA_Weit!$C$2:$I$153,4,FALSE))))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IF(ISBLANK(STO_Weit!$A$2),0,IF(ISBLANK(A45),0,IF((OR(EXACT(A45,STO_Weit!$C$2:$C$133))),VLOOKUP(A45,STO_Weit!$C$2:$I$133,4,FALSE))))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IF(ISBLANK(STO_Schlagwurf!$A$2),0,IF(ISBLANK(A45),0,IF((OR(EXACT(A45,STO_Schlagwurf!$C$2:$C$133))),VLOOKUP(A45,STO_Schlagwurf!$C$2:$I$133,4,FALSE))))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IF(ISBLANK(ANG_Hindernissprint!$A$2),100,IF(ISBLANK(A45),100,IF((OR(EXACT(A45,ANG_Hindernissprint!$C$2:$C$143))),VLOOKUP(A45,ANG_Hindernissprint!$C$2:$I$143,4,FALSE))))</f>
        <v>100</v>
      </c>
      <c r="AY45" s="33">
        <f t="shared" si="50"/>
        <v>51</v>
      </c>
      <c r="AZ45" s="30">
        <f>VLOOKUP(AY45,[1]Punktezuordnung!$A$2:$B$52,2,FALSE())</f>
        <v>0</v>
      </c>
      <c r="BA45" s="54">
        <f t="array" ref="BA45">IF(ISBLANK(ANG_Hoch!$A$2),0,IF(ISBLANK(A45),0,IF((OR(EXACT(A45,ANG_Hoch!$C$2:$C$143))),VLOOKUP(A45,ANG_Hoch!$C$2:$I$143,4,FALSE))))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3"/>
      <c r="B46" s="53"/>
      <c r="C46" s="53"/>
      <c r="D46" s="53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34"/>
        <v>0</v>
      </c>
      <c r="O46" s="51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IF(ISBLANK(ALS_Sprint!$A$2),100,IF(ISBLANK(A46),100,IF((OR(EXACT(A46,ALS_Sprint!$C$2:$C$148))),VLOOKUP(A46,ALS_Sprint!$C$2:$I$148,4,FALSE))))</f>
        <v>100</v>
      </c>
      <c r="U46" s="29">
        <f t="shared" si="40"/>
        <v>51</v>
      </c>
      <c r="V46" s="40">
        <f>VLOOKUP(U46,[1]Punktezuordnung!$A$2:$B$52,2,FALSE())</f>
        <v>0</v>
      </c>
      <c r="W46" s="55">
        <f t="array" ref="W46">IF(ISBLANK(ALS_Wurf!$A$2),0,IF(ISBLANK(A46),0,IF((OR(EXACT(A46,ALS_Wurf!$C$2:$C$148))),VLOOKUP(A46,ALS_Wurf!$C$2:$I$148,4,FALSE))))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IF(ISBLANK(FRI_Sprint!$A$2),100,IF(ISBLANK(A46),100,IF((OR(EXACT(A46,FRI_Sprint!$C$2:$C$149))),VLOOKUP(A46,FRI_Sprint!$C$2:$I$149,4,FALSE))))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IF(ISBLANK(FRI_Stoß!$A$2),0,IF(ISBLANK(A46),0,IF((OR(EXACT(A46,FRI_Stoß!$C$2:$C$147))),VLOOKUP(A46,FRI_Stoß!$C$2:$I$147,4,FALSE))))</f>
        <v>0</v>
      </c>
      <c r="AD46" s="29">
        <f t="shared" si="43"/>
        <v>51</v>
      </c>
      <c r="AE46" s="40">
        <f>VLOOKUP(AD46,[1]Punktezuordnung!$A$2:$B$52,2,FALSE())</f>
        <v>0</v>
      </c>
      <c r="AF46" s="59">
        <f t="array" ref="AF46">IF(ISBLANK(LAT_Zielweit!$A$2),0,IF(ISBLANK(A46),0,IF((OR(EXACT(A46,LAT_Zielweit!$C$2:$C$155))),VLOOKUP(A46,LAT_Zielweit!$C$2:$I$155,4,FALSE))))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IF(ISBLANK(LAT_Dreh!$A$2),0,IF(ISBLANK(A46),0,IF((OR(EXACT(A46,LAT_Dreh!$C$2:$C$156))),VLOOKUP(A46,LAT_Dreh!$C$2:$I$156,4,FALSE))))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2">
        <f t="array" ref="AO46">IF(ISBLANK(NIA_Weit!$A$2),0,IF(ISBLANK(A46),0,IF((OR(EXACT(A46,NIA_Weit!$C$2:$C$153))),VLOOKUP(A46,NIA_Weit!$C$2:$I$153,4,FALSE))))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IF(ISBLANK(STO_Weit!$A$2),0,IF(ISBLANK(A46),0,IF((OR(EXACT(A46,STO_Weit!$C$2:$C$133))),VLOOKUP(A46,STO_Weit!$C$2:$I$133,4,FALSE))))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IF(ISBLANK(STO_Schlagwurf!$A$2),0,IF(ISBLANK(A46),0,IF((OR(EXACT(A46,STO_Schlagwurf!$C$2:$C$133))),VLOOKUP(A46,STO_Schlagwurf!$C$2:$I$133,4,FALSE))))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IF(ISBLANK(ANG_Hindernissprint!$A$2),100,IF(ISBLANK(A46),100,IF((OR(EXACT(A46,ANG_Hindernissprint!$C$2:$C$143))),VLOOKUP(A46,ANG_Hindernissprint!$C$2:$I$143,4,FALSE))))</f>
        <v>100</v>
      </c>
      <c r="AY46" s="33">
        <f t="shared" si="50"/>
        <v>51</v>
      </c>
      <c r="AZ46" s="30">
        <f>VLOOKUP(AY46,[1]Punktezuordnung!$A$2:$B$52,2,FALSE())</f>
        <v>0</v>
      </c>
      <c r="BA46" s="54">
        <f t="array" ref="BA46">IF(ISBLANK(ANG_Hoch!$A$2),0,IF(ISBLANK(A46),0,IF((OR(EXACT(A46,ANG_Hoch!$C$2:$C$143))),VLOOKUP(A46,ANG_Hoch!$C$2:$I$143,4,FALSE))))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3"/>
      <c r="B47" s="53"/>
      <c r="C47" s="53"/>
      <c r="D47" s="53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34"/>
        <v>0</v>
      </c>
      <c r="O47" s="51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IF(ISBLANK(ALS_Sprint!$A$2),100,IF(ISBLANK(A47),100,IF((OR(EXACT(A47,ALS_Sprint!$C$2:$C$148))),VLOOKUP(A47,ALS_Sprint!$C$2:$I$148,4,FALSE))))</f>
        <v>100</v>
      </c>
      <c r="U47" s="29">
        <f t="shared" si="40"/>
        <v>51</v>
      </c>
      <c r="V47" s="40">
        <f>VLOOKUP(U47,[1]Punktezuordnung!$A$2:$B$52,2,FALSE())</f>
        <v>0</v>
      </c>
      <c r="W47" s="55">
        <f t="array" ref="W47">IF(ISBLANK(ALS_Wurf!$A$2),0,IF(ISBLANK(A47),0,IF((OR(EXACT(A47,ALS_Wurf!$C$2:$C$148))),VLOOKUP(A47,ALS_Wurf!$C$2:$I$148,4,FALSE))))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IF(ISBLANK(FRI_Sprint!$A$2),100,IF(ISBLANK(A47),100,IF((OR(EXACT(A47,FRI_Sprint!$C$2:$C$149))),VLOOKUP(A47,FRI_Sprint!$C$2:$I$149,4,FALSE))))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IF(ISBLANK(FRI_Stoß!$A$2),0,IF(ISBLANK(A47),0,IF((OR(EXACT(A47,FRI_Stoß!$C$2:$C$147))),VLOOKUP(A47,FRI_Stoß!$C$2:$I$147,4,FALSE))))</f>
        <v>0</v>
      </c>
      <c r="AD47" s="29">
        <f t="shared" si="43"/>
        <v>51</v>
      </c>
      <c r="AE47" s="40">
        <f>VLOOKUP(AD47,[1]Punktezuordnung!$A$2:$B$52,2,FALSE())</f>
        <v>0</v>
      </c>
      <c r="AF47" s="59">
        <f t="array" ref="AF47">IF(ISBLANK(LAT_Zielweit!$A$2),0,IF(ISBLANK(A47),0,IF((OR(EXACT(A47,LAT_Zielweit!$C$2:$C$155))),VLOOKUP(A47,LAT_Zielweit!$C$2:$I$155,4,FALSE))))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IF(ISBLANK(LAT_Dreh!$A$2),0,IF(ISBLANK(A47),0,IF((OR(EXACT(A47,LAT_Dreh!$C$2:$C$156))),VLOOKUP(A47,LAT_Dreh!$C$2:$I$156,4,FALSE))))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2">
        <f t="array" ref="AO47">IF(ISBLANK(NIA_Weit!$A$2),0,IF(ISBLANK(A47),0,IF((OR(EXACT(A47,NIA_Weit!$C$2:$C$153))),VLOOKUP(A47,NIA_Weit!$C$2:$I$153,4,FALSE))))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IF(ISBLANK(STO_Weit!$A$2),0,IF(ISBLANK(A47),0,IF((OR(EXACT(A47,STO_Weit!$C$2:$C$133))),VLOOKUP(A47,STO_Weit!$C$2:$I$133,4,FALSE))))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IF(ISBLANK(STO_Schlagwurf!$A$2),0,IF(ISBLANK(A47),0,IF((OR(EXACT(A47,STO_Schlagwurf!$C$2:$C$133))),VLOOKUP(A47,STO_Schlagwurf!$C$2:$I$133,4,FALSE))))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IF(ISBLANK(ANG_Hindernissprint!$A$2),100,IF(ISBLANK(A47),100,IF((OR(EXACT(A47,ANG_Hindernissprint!$C$2:$C$143))),VLOOKUP(A47,ANG_Hindernissprint!$C$2:$I$143,4,FALSE))))</f>
        <v>100</v>
      </c>
      <c r="AY47" s="33">
        <f t="shared" si="50"/>
        <v>51</v>
      </c>
      <c r="AZ47" s="30">
        <f>VLOOKUP(AY47,[1]Punktezuordnung!$A$2:$B$52,2,FALSE())</f>
        <v>0</v>
      </c>
      <c r="BA47" s="54">
        <f t="array" ref="BA47">IF(ISBLANK(ANG_Hoch!$A$2),0,IF(ISBLANK(A47),0,IF((OR(EXACT(A47,ANG_Hoch!$C$2:$C$143))),VLOOKUP(A47,ANG_Hoch!$C$2:$I$143,4,FALSE))))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3"/>
      <c r="B48" s="53"/>
      <c r="C48" s="53"/>
      <c r="D48" s="53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34"/>
        <v>0</v>
      </c>
      <c r="O48" s="51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IF(ISBLANK(ALS_Sprint!$A$2),100,IF(ISBLANK(A48),100,IF((OR(EXACT(A48,ALS_Sprint!$C$2:$C$148))),VLOOKUP(A48,ALS_Sprint!$C$2:$I$148,4,FALSE))))</f>
        <v>100</v>
      </c>
      <c r="U48" s="29">
        <f t="shared" si="40"/>
        <v>51</v>
      </c>
      <c r="V48" s="40">
        <f>VLOOKUP(U48,[1]Punktezuordnung!$A$2:$B$52,2,FALSE())</f>
        <v>0</v>
      </c>
      <c r="W48" s="55">
        <f t="array" ref="W48">IF(ISBLANK(ALS_Wurf!$A$2),0,IF(ISBLANK(A48),0,IF((OR(EXACT(A48,ALS_Wurf!$C$2:$C$148))),VLOOKUP(A48,ALS_Wurf!$C$2:$I$148,4,FALSE))))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IF(ISBLANK(FRI_Sprint!$A$2),100,IF(ISBLANK(A48),100,IF((OR(EXACT(A48,FRI_Sprint!$C$2:$C$149))),VLOOKUP(A48,FRI_Sprint!$C$2:$I$149,4,FALSE))))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IF(ISBLANK(FRI_Stoß!$A$2),0,IF(ISBLANK(A48),0,IF((OR(EXACT(A48,FRI_Stoß!$C$2:$C$147))),VLOOKUP(A48,FRI_Stoß!$C$2:$I$147,4,FALSE))))</f>
        <v>0</v>
      </c>
      <c r="AD48" s="29">
        <f t="shared" si="43"/>
        <v>51</v>
      </c>
      <c r="AE48" s="40">
        <f>VLOOKUP(AD48,[1]Punktezuordnung!$A$2:$B$52,2,FALSE())</f>
        <v>0</v>
      </c>
      <c r="AF48" s="59">
        <f t="array" ref="AF48">IF(ISBLANK(LAT_Zielweit!$A$2),0,IF(ISBLANK(A48),0,IF((OR(EXACT(A48,LAT_Zielweit!$C$2:$C$155))),VLOOKUP(A48,LAT_Zielweit!$C$2:$I$155,4,FALSE))))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IF(ISBLANK(LAT_Dreh!$A$2),0,IF(ISBLANK(A48),0,IF((OR(EXACT(A48,LAT_Dreh!$C$2:$C$156))),VLOOKUP(A48,LAT_Dreh!$C$2:$I$156,4,FALSE))))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2">
        <f t="array" ref="AO48">IF(ISBLANK(NIA_Weit!$A$2),0,IF(ISBLANK(A48),0,IF((OR(EXACT(A48,NIA_Weit!$C$2:$C$153))),VLOOKUP(A48,NIA_Weit!$C$2:$I$153,4,FALSE))))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IF(ISBLANK(STO_Weit!$A$2),0,IF(ISBLANK(A48),0,IF((OR(EXACT(A48,STO_Weit!$C$2:$C$133))),VLOOKUP(A48,STO_Weit!$C$2:$I$133,4,FALSE))))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IF(ISBLANK(STO_Schlagwurf!$A$2),0,IF(ISBLANK(A48),0,IF((OR(EXACT(A48,STO_Schlagwurf!$C$2:$C$133))),VLOOKUP(A48,STO_Schlagwurf!$C$2:$I$133,4,FALSE))))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IF(ISBLANK(ANG_Hindernissprint!$A$2),100,IF(ISBLANK(A48),100,IF((OR(EXACT(A48,ANG_Hindernissprint!$C$2:$C$143))),VLOOKUP(A48,ANG_Hindernissprint!$C$2:$I$143,4,FALSE))))</f>
        <v>100</v>
      </c>
      <c r="AY48" s="33">
        <f t="shared" si="50"/>
        <v>51</v>
      </c>
      <c r="AZ48" s="30">
        <f>VLOOKUP(AY48,[1]Punktezuordnung!$A$2:$B$52,2,FALSE())</f>
        <v>0</v>
      </c>
      <c r="BA48" s="54">
        <f t="array" ref="BA48">IF(ISBLANK(ANG_Hoch!$A$2),0,IF(ISBLANK(A48),0,IF((OR(EXACT(A48,ANG_Hoch!$C$2:$C$143))),VLOOKUP(A48,ANG_Hoch!$C$2:$I$143,4,FALSE))))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3"/>
      <c r="B49" s="53"/>
      <c r="C49" s="53"/>
      <c r="D49" s="53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34"/>
        <v>0</v>
      </c>
      <c r="O49" s="51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IF(ISBLANK(ALS_Sprint!$A$2),100,IF(ISBLANK(A49),100,IF((OR(EXACT(A49,ALS_Sprint!$C$2:$C$148))),VLOOKUP(A49,ALS_Sprint!$C$2:$I$148,4,FALSE))))</f>
        <v>100</v>
      </c>
      <c r="U49" s="29">
        <f t="shared" si="40"/>
        <v>51</v>
      </c>
      <c r="V49" s="40">
        <f>VLOOKUP(U49,[1]Punktezuordnung!$A$2:$B$52,2,FALSE())</f>
        <v>0</v>
      </c>
      <c r="W49" s="55">
        <f t="array" ref="W49">IF(ISBLANK(ALS_Wurf!$A$2),0,IF(ISBLANK(A49),0,IF((OR(EXACT(A49,ALS_Wurf!$C$2:$C$148))),VLOOKUP(A49,ALS_Wurf!$C$2:$I$148,4,FALSE))))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IF(ISBLANK(FRI_Sprint!$A$2),100,IF(ISBLANK(A49),100,IF((OR(EXACT(A49,FRI_Sprint!$C$2:$C$149))),VLOOKUP(A49,FRI_Sprint!$C$2:$I$149,4,FALSE))))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IF(ISBLANK(FRI_Stoß!$A$2),0,IF(ISBLANK(A49),0,IF((OR(EXACT(A49,FRI_Stoß!$C$2:$C$147))),VLOOKUP(A49,FRI_Stoß!$C$2:$I$147,4,FALSE))))</f>
        <v>0</v>
      </c>
      <c r="AD49" s="29">
        <f t="shared" si="43"/>
        <v>51</v>
      </c>
      <c r="AE49" s="40">
        <f>VLOOKUP(AD49,[1]Punktezuordnung!$A$2:$B$52,2,FALSE())</f>
        <v>0</v>
      </c>
      <c r="AF49" s="59">
        <f t="array" ref="AF49">IF(ISBLANK(LAT_Zielweit!$A$2),0,IF(ISBLANK(A49),0,IF((OR(EXACT(A49,LAT_Zielweit!$C$2:$C$155))),VLOOKUP(A49,LAT_Zielweit!$C$2:$I$155,4,FALSE))))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IF(ISBLANK(LAT_Dreh!$A$2),0,IF(ISBLANK(A49),0,IF((OR(EXACT(A49,LAT_Dreh!$C$2:$C$156))),VLOOKUP(A49,LAT_Dreh!$C$2:$I$156,4,FALSE))))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2">
        <f t="array" ref="AO49">IF(ISBLANK(NIA_Weit!$A$2),0,IF(ISBLANK(A49),0,IF((OR(EXACT(A49,NIA_Weit!$C$2:$C$153))),VLOOKUP(A49,NIA_Weit!$C$2:$I$153,4,FALSE))))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IF(ISBLANK(STO_Weit!$A$2),0,IF(ISBLANK(A49),0,IF((OR(EXACT(A49,STO_Weit!$C$2:$C$133))),VLOOKUP(A49,STO_Weit!$C$2:$I$133,4,FALSE))))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IF(ISBLANK(STO_Schlagwurf!$A$2),0,IF(ISBLANK(A49),0,IF((OR(EXACT(A49,STO_Schlagwurf!$C$2:$C$133))),VLOOKUP(A49,STO_Schlagwurf!$C$2:$I$133,4,FALSE))))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IF(ISBLANK(ANG_Hindernissprint!$A$2),100,IF(ISBLANK(A49),100,IF((OR(EXACT(A49,ANG_Hindernissprint!$C$2:$C$143))),VLOOKUP(A49,ANG_Hindernissprint!$C$2:$I$143,4,FALSE))))</f>
        <v>100</v>
      </c>
      <c r="AY49" s="33">
        <f t="shared" si="50"/>
        <v>51</v>
      </c>
      <c r="AZ49" s="30">
        <f>VLOOKUP(AY49,[1]Punktezuordnung!$A$2:$B$52,2,FALSE())</f>
        <v>0</v>
      </c>
      <c r="BA49" s="54">
        <f t="array" ref="BA49">IF(ISBLANK(ANG_Hoch!$A$2),0,IF(ISBLANK(A49),0,IF((OR(EXACT(A49,ANG_Hoch!$C$2:$C$143))),VLOOKUP(A49,ANG_Hoch!$C$2:$I$143,4,FALSE))))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3"/>
      <c r="B50" s="53"/>
      <c r="C50" s="53"/>
      <c r="D50" s="53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1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IF(ISBLANK(ALS_Sprint!$A$2),100,IF(ISBLANK(A50),100,IF((OR(EXACT(A50,ALS_Sprint!$C$2:$C$148))),VLOOKUP(A50,ALS_Sprint!$C$2:$I$148,4,FALSE))))</f>
        <v>100</v>
      </c>
      <c r="U50" s="29">
        <f t="shared" si="40"/>
        <v>51</v>
      </c>
      <c r="V50" s="40">
        <f>VLOOKUP(U50,[1]Punktezuordnung!$A$2:$B$52,2,FALSE())</f>
        <v>0</v>
      </c>
      <c r="W50" s="55">
        <f t="array" ref="W50">IF(ISBLANK(ALS_Wurf!$A$2),0,IF(ISBLANK(A50),0,IF((OR(EXACT(A50,ALS_Wurf!$C$2:$C$148))),VLOOKUP(A50,ALS_Wurf!$C$2:$I$148,4,FALSE))))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IF(ISBLANK(FRI_Sprint!$A$2),100,IF(ISBLANK(A50),100,IF((OR(EXACT(A50,FRI_Sprint!$C$2:$C$149))),VLOOKUP(A50,FRI_Sprint!$C$2:$I$149,4,FALSE))))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IF(ISBLANK(FRI_Stoß!$A$2),0,IF(ISBLANK(A50),0,IF((OR(EXACT(A50,FRI_Stoß!$C$2:$C$147))),VLOOKUP(A50,FRI_Stoß!$C$2:$I$147,4,FALSE))))</f>
        <v>0</v>
      </c>
      <c r="AD50" s="29">
        <f t="shared" si="43"/>
        <v>51</v>
      </c>
      <c r="AE50" s="40">
        <f>VLOOKUP(AD50,[1]Punktezuordnung!$A$2:$B$52,2,FALSE())</f>
        <v>0</v>
      </c>
      <c r="AF50" s="59">
        <f t="array" ref="AF50">IF(ISBLANK(LAT_Zielweit!$A$2),0,IF(ISBLANK(A50),0,IF((OR(EXACT(A50,LAT_Zielweit!$C$2:$C$155))),VLOOKUP(A50,LAT_Zielweit!$C$2:$I$155,4,FALSE))))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IF(ISBLANK(LAT_Dreh!$A$2),0,IF(ISBLANK(A50),0,IF((OR(EXACT(A50,LAT_Dreh!$C$2:$C$156))),VLOOKUP(A50,LAT_Dreh!$C$2:$I$156,4,FALSE))))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2">
        <f t="array" ref="AO50">IF(ISBLANK(NIA_Weit!$A$2),0,IF(ISBLANK(A50),0,IF((OR(EXACT(A50,NIA_Weit!$C$2:$C$153))),VLOOKUP(A50,NIA_Weit!$C$2:$I$153,4,FALSE))))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IF(ISBLANK(STO_Weit!$A$2),0,IF(ISBLANK(A50),0,IF((OR(EXACT(A50,STO_Weit!$C$2:$C$133))),VLOOKUP(A50,STO_Weit!$C$2:$I$133,4,FALSE))))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IF(ISBLANK(STO_Schlagwurf!$A$2),0,IF(ISBLANK(A50),0,IF((OR(EXACT(A50,STO_Schlagwurf!$C$2:$C$133))),VLOOKUP(A50,STO_Schlagwurf!$C$2:$I$133,4,FALSE))))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IF(ISBLANK(ANG_Hindernissprint!$A$2),100,IF(ISBLANK(A50),100,IF((OR(EXACT(A50,ANG_Hindernissprint!$C$2:$C$143))),VLOOKUP(A50,ANG_Hindernissprint!$C$2:$I$143,4,FALSE))))</f>
        <v>100</v>
      </c>
      <c r="AY50" s="33">
        <f t="shared" si="50"/>
        <v>51</v>
      </c>
      <c r="AZ50" s="30">
        <f>VLOOKUP(AY50,[1]Punktezuordnung!$A$2:$B$52,2,FALSE())</f>
        <v>0</v>
      </c>
      <c r="BA50" s="54">
        <f t="array" ref="BA50">IF(ISBLANK(ANG_Hoch!$A$2),0,IF(ISBLANK(A50),0,IF((OR(EXACT(A50,ANG_Hoch!$C$2:$C$143))),VLOOKUP(A50,ANG_Hoch!$C$2:$I$143,4,FALSE))))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3"/>
      <c r="B51" s="53"/>
      <c r="C51" s="53"/>
      <c r="D51" s="53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1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IF(ISBLANK(ALS_Sprint!$A$2),100,IF(ISBLANK(A51),100,IF((OR(EXACT(A51,ALS_Sprint!$C$2:$C$148))),VLOOKUP(A51,ALS_Sprint!$C$2:$I$148,4,FALSE))))</f>
        <v>100</v>
      </c>
      <c r="U51" s="29">
        <f t="shared" si="40"/>
        <v>51</v>
      </c>
      <c r="V51" s="40">
        <f>VLOOKUP(U51,[1]Punktezuordnung!$A$2:$B$52,2,FALSE())</f>
        <v>0</v>
      </c>
      <c r="W51" s="55">
        <f t="array" ref="W51">IF(ISBLANK(ALS_Wurf!$A$2),0,IF(ISBLANK(A51),0,IF((OR(EXACT(A51,ALS_Wurf!$C$2:$C$148))),VLOOKUP(A51,ALS_Wurf!$C$2:$I$148,4,FALSE))))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IF(ISBLANK(FRI_Sprint!$A$2),100,IF(ISBLANK(A51),100,IF((OR(EXACT(A51,FRI_Sprint!$C$2:$C$149))),VLOOKUP(A51,FRI_Sprint!$C$2:$I$149,4,FALSE))))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IF(ISBLANK(FRI_Stoß!$A$2),0,IF(ISBLANK(A51),0,IF((OR(EXACT(A51,FRI_Stoß!$C$2:$C$147))),VLOOKUP(A51,FRI_Stoß!$C$2:$I$147,4,FALSE))))</f>
        <v>0</v>
      </c>
      <c r="AD51" s="29">
        <f t="shared" si="43"/>
        <v>51</v>
      </c>
      <c r="AE51" s="40">
        <f>VLOOKUP(AD51,[1]Punktezuordnung!$A$2:$B$52,2,FALSE())</f>
        <v>0</v>
      </c>
      <c r="AF51" s="59">
        <f t="array" ref="AF51">IF(ISBLANK(LAT_Zielweit!$A$2),0,IF(ISBLANK(A51),0,IF((OR(EXACT(A51,LAT_Zielweit!$C$2:$C$155))),VLOOKUP(A51,LAT_Zielweit!$C$2:$I$155,4,FALSE))))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IF(ISBLANK(LAT_Dreh!$A$2),0,IF(ISBLANK(A51),0,IF((OR(EXACT(A51,LAT_Dreh!$C$2:$C$156))),VLOOKUP(A51,LAT_Dreh!$C$2:$I$156,4,FALSE))))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2">
        <f t="array" ref="AO51">IF(ISBLANK(NIA_Weit!$A$2),0,IF(ISBLANK(A51),0,IF((OR(EXACT(A51,NIA_Weit!$C$2:$C$153))),VLOOKUP(A51,NIA_Weit!$C$2:$I$153,4,FALSE))))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IF(ISBLANK(STO_Weit!$A$2),0,IF(ISBLANK(A51),0,IF((OR(EXACT(A51,STO_Weit!$C$2:$C$133))),VLOOKUP(A51,STO_Weit!$C$2:$I$133,4,FALSE))))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IF(ISBLANK(STO_Schlagwurf!$A$2),0,IF(ISBLANK(A51),0,IF((OR(EXACT(A51,STO_Schlagwurf!$C$2:$C$133))),VLOOKUP(A51,STO_Schlagwurf!$C$2:$I$133,4,FALSE))))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IF(ISBLANK(ANG_Hindernissprint!$A$2),100,IF(ISBLANK(A51),100,IF((OR(EXACT(A51,ANG_Hindernissprint!$C$2:$C$143))),VLOOKUP(A51,ANG_Hindernissprint!$C$2:$I$143,4,FALSE))))</f>
        <v>100</v>
      </c>
      <c r="AY51" s="33">
        <f t="shared" si="50"/>
        <v>51</v>
      </c>
      <c r="AZ51" s="30">
        <f>VLOOKUP(AY51,[1]Punktezuordnung!$A$2:$B$52,2,FALSE())</f>
        <v>0</v>
      </c>
      <c r="BA51" s="54">
        <f t="array" ref="BA51">IF(ISBLANK(ANG_Hoch!$A$2),0,IF(ISBLANK(A51),0,IF((OR(EXACT(A51,ANG_Hoch!$C$2:$C$143))),VLOOKUP(A51,ANG_Hoch!$C$2:$I$143,4,FALSE))))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3"/>
      <c r="B52" s="53"/>
      <c r="C52" s="53"/>
      <c r="D52" s="53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1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IF(ISBLANK(ALS_Sprint!$A$2),100,IF(ISBLANK(A52),100,IF((OR(EXACT(A52,ALS_Sprint!$C$2:$C$148))),VLOOKUP(A52,ALS_Sprint!$C$2:$I$148,4,FALSE))))</f>
        <v>100</v>
      </c>
      <c r="U52" s="29">
        <f t="shared" si="40"/>
        <v>51</v>
      </c>
      <c r="V52" s="40">
        <f>VLOOKUP(U52,[1]Punktezuordnung!$A$2:$B$52,2,FALSE())</f>
        <v>0</v>
      </c>
      <c r="W52" s="55">
        <f t="array" ref="W52">IF(ISBLANK(ALS_Wurf!$A$2),0,IF(ISBLANK(A52),0,IF((OR(EXACT(A52,ALS_Wurf!$C$2:$C$148))),VLOOKUP(A52,ALS_Wurf!$C$2:$I$148,4,FALSE))))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IF(ISBLANK(FRI_Sprint!$A$2),100,IF(ISBLANK(A52),100,IF((OR(EXACT(A52,FRI_Sprint!$C$2:$C$149))),VLOOKUP(A52,FRI_Sprint!$C$2:$I$149,4,FALSE))))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IF(ISBLANK(FRI_Stoß!$A$2),0,IF(ISBLANK(A52),0,IF((OR(EXACT(A52,FRI_Stoß!$C$2:$C$147))),VLOOKUP(A52,FRI_Stoß!$C$2:$I$147,4,FALSE))))</f>
        <v>0</v>
      </c>
      <c r="AD52" s="29">
        <f t="shared" si="43"/>
        <v>51</v>
      </c>
      <c r="AE52" s="40">
        <f>VLOOKUP(AD52,[1]Punktezuordnung!$A$2:$B$52,2,FALSE())</f>
        <v>0</v>
      </c>
      <c r="AF52" s="59">
        <f t="array" ref="AF52">IF(ISBLANK(LAT_Zielweit!$A$2),0,IF(ISBLANK(A52),0,IF((OR(EXACT(A52,LAT_Zielweit!$C$2:$C$155))),VLOOKUP(A52,LAT_Zielweit!$C$2:$I$155,4,FALSE))))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IF(ISBLANK(LAT_Dreh!$A$2),0,IF(ISBLANK(A52),0,IF((OR(EXACT(A52,LAT_Dreh!$C$2:$C$156))),VLOOKUP(A52,LAT_Dreh!$C$2:$I$156,4,FALSE))))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2">
        <f t="array" ref="AO52">IF(ISBLANK(NIA_Weit!$A$2),0,IF(ISBLANK(A52),0,IF((OR(EXACT(A52,NIA_Weit!$C$2:$C$153))),VLOOKUP(A52,NIA_Weit!$C$2:$I$153,4,FALSE))))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IF(ISBLANK(STO_Weit!$A$2),0,IF(ISBLANK(A52),0,IF((OR(EXACT(A52,STO_Weit!$C$2:$C$133))),VLOOKUP(A52,STO_Weit!$C$2:$I$133,4,FALSE))))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IF(ISBLANK(STO_Schlagwurf!$A$2),0,IF(ISBLANK(A52),0,IF((OR(EXACT(A52,STO_Schlagwurf!$C$2:$C$133))),VLOOKUP(A52,STO_Schlagwurf!$C$2:$I$133,4,FALSE))))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IF(ISBLANK(ANG_Hindernissprint!$A$2),100,IF(ISBLANK(A52),100,IF((OR(EXACT(A52,ANG_Hindernissprint!$C$2:$C$143))),VLOOKUP(A52,ANG_Hindernissprint!$C$2:$I$143,4,FALSE))))</f>
        <v>100</v>
      </c>
      <c r="AY52" s="33">
        <f t="shared" si="50"/>
        <v>51</v>
      </c>
      <c r="AZ52" s="30">
        <f>VLOOKUP(AY52,[1]Punktezuordnung!$A$2:$B$52,2,FALSE())</f>
        <v>0</v>
      </c>
      <c r="BA52" s="54">
        <f t="array" ref="BA52">IF(ISBLANK(ANG_Hoch!$A$2),0,IF(ISBLANK(A52),0,IF((OR(EXACT(A52,ANG_Hoch!$C$2:$C$143))),VLOOKUP(A52,ANG_Hoch!$C$2:$I$143,4,FALSE))))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3"/>
      <c r="B53" s="53"/>
      <c r="C53" s="53"/>
      <c r="D53" s="53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1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IF(ISBLANK(ALS_Sprint!$A$2),100,IF(ISBLANK(A53),100,IF((OR(EXACT(A53,ALS_Sprint!$C$2:$C$148))),VLOOKUP(A53,ALS_Sprint!$C$2:$I$148,4,FALSE))))</f>
        <v>100</v>
      </c>
      <c r="U53" s="29">
        <f t="shared" si="40"/>
        <v>51</v>
      </c>
      <c r="V53" s="40">
        <f>VLOOKUP(U53,[1]Punktezuordnung!$A$2:$B$52,2,FALSE())</f>
        <v>0</v>
      </c>
      <c r="W53" s="55">
        <f t="array" ref="W53">IF(ISBLANK(ALS_Wurf!$A$2),0,IF(ISBLANK(A53),0,IF((OR(EXACT(A53,ALS_Wurf!$C$2:$C$148))),VLOOKUP(A53,ALS_Wurf!$C$2:$I$148,4,FALSE))))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IF(ISBLANK(FRI_Sprint!$A$2),100,IF(ISBLANK(A53),100,IF((OR(EXACT(A53,FRI_Sprint!$C$2:$C$149))),VLOOKUP(A53,FRI_Sprint!$C$2:$I$149,4,FALSE))))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IF(ISBLANK(FRI_Stoß!$A$2),0,IF(ISBLANK(A53),0,IF((OR(EXACT(A53,FRI_Stoß!$C$2:$C$147))),VLOOKUP(A53,FRI_Stoß!$C$2:$I$147,4,FALSE))))</f>
        <v>0</v>
      </c>
      <c r="AD53" s="29">
        <f t="shared" si="43"/>
        <v>51</v>
      </c>
      <c r="AE53" s="40">
        <f>VLOOKUP(AD53,[1]Punktezuordnung!$A$2:$B$52,2,FALSE())</f>
        <v>0</v>
      </c>
      <c r="AF53" s="59">
        <f t="array" ref="AF53">IF(ISBLANK(LAT_Zielweit!$A$2),0,IF(ISBLANK(A53),0,IF((OR(EXACT(A53,LAT_Zielweit!$C$2:$C$155))),VLOOKUP(A53,LAT_Zielweit!$C$2:$I$155,4,FALSE))))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IF(ISBLANK(LAT_Dreh!$A$2),0,IF(ISBLANK(A53),0,IF((OR(EXACT(A53,LAT_Dreh!$C$2:$C$156))),VLOOKUP(A53,LAT_Dreh!$C$2:$I$156,4,FALSE))))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2">
        <f t="array" ref="AO53">IF(ISBLANK(NIA_Weit!$A$2),0,IF(ISBLANK(A53),0,IF((OR(EXACT(A53,NIA_Weit!$C$2:$C$153))),VLOOKUP(A53,NIA_Weit!$C$2:$I$153,4,FALSE))))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IF(ISBLANK(STO_Weit!$A$2),0,IF(ISBLANK(A53),0,IF((OR(EXACT(A53,STO_Weit!$C$2:$C$133))),VLOOKUP(A53,STO_Weit!$C$2:$I$133,4,FALSE))))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IF(ISBLANK(STO_Schlagwurf!$A$2),0,IF(ISBLANK(A53),0,IF((OR(EXACT(A53,STO_Schlagwurf!$C$2:$C$133))),VLOOKUP(A53,STO_Schlagwurf!$C$2:$I$133,4,FALSE))))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IF(ISBLANK(ANG_Hindernissprint!$A$2),100,IF(ISBLANK(A53),100,IF((OR(EXACT(A53,ANG_Hindernissprint!$C$2:$C$143))),VLOOKUP(A53,ANG_Hindernissprint!$C$2:$I$143,4,FALSE))))</f>
        <v>100</v>
      </c>
      <c r="AY53" s="33">
        <f t="shared" si="50"/>
        <v>51</v>
      </c>
      <c r="AZ53" s="30">
        <f>VLOOKUP(AY53,[1]Punktezuordnung!$A$2:$B$52,2,FALSE())</f>
        <v>0</v>
      </c>
      <c r="BA53" s="54">
        <f t="array" ref="BA53">IF(ISBLANK(ANG_Hoch!$A$2),0,IF(ISBLANK(A53),0,IF((OR(EXACT(A53,ANG_Hoch!$C$2:$C$143))),VLOOKUP(A53,ANG_Hoch!$C$2:$I$143,4,FALSE))))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3"/>
      <c r="B54" s="53"/>
      <c r="C54" s="53"/>
      <c r="D54" s="53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1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IF(ISBLANK(ALS_Sprint!$A$2),100,IF(ISBLANK(A54),100,IF((OR(EXACT(A54,ALS_Sprint!$C$2:$C$148))),VLOOKUP(A54,ALS_Sprint!$C$2:$I$148,4,FALSE))))</f>
        <v>100</v>
      </c>
      <c r="U54" s="29">
        <f t="shared" si="40"/>
        <v>51</v>
      </c>
      <c r="V54" s="40">
        <f>VLOOKUP(U54,[1]Punktezuordnung!$A$2:$B$52,2,FALSE())</f>
        <v>0</v>
      </c>
      <c r="W54" s="55">
        <f t="array" ref="W54">IF(ISBLANK(ALS_Wurf!$A$2),0,IF(ISBLANK(A54),0,IF((OR(EXACT(A54,ALS_Wurf!$C$2:$C$148))),VLOOKUP(A54,ALS_Wurf!$C$2:$I$148,4,FALSE))))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IF(ISBLANK(FRI_Sprint!$A$2),100,IF(ISBLANK(A54),100,IF((OR(EXACT(A54,FRI_Sprint!$C$2:$C$149))),VLOOKUP(A54,FRI_Sprint!$C$2:$I$149,4,FALSE))))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IF(ISBLANK(FRI_Stoß!$A$2),0,IF(ISBLANK(A54),0,IF((OR(EXACT(A54,FRI_Stoß!$C$2:$C$147))),VLOOKUP(A54,FRI_Stoß!$C$2:$I$147,4,FALSE))))</f>
        <v>0</v>
      </c>
      <c r="AD54" s="29">
        <f t="shared" si="43"/>
        <v>51</v>
      </c>
      <c r="AE54" s="40">
        <f>VLOOKUP(AD54,[1]Punktezuordnung!$A$2:$B$52,2,FALSE())</f>
        <v>0</v>
      </c>
      <c r="AF54" s="59">
        <f t="array" ref="AF54">IF(ISBLANK(LAT_Zielweit!$A$2),0,IF(ISBLANK(A54),0,IF((OR(EXACT(A54,LAT_Zielweit!$C$2:$C$155))),VLOOKUP(A54,LAT_Zielweit!$C$2:$I$155,4,FALSE))))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IF(ISBLANK(LAT_Dreh!$A$2),0,IF(ISBLANK(A54),0,IF((OR(EXACT(A54,LAT_Dreh!$C$2:$C$156))),VLOOKUP(A54,LAT_Dreh!$C$2:$I$156,4,FALSE))))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2">
        <f t="array" ref="AO54">IF(ISBLANK(NIA_Weit!$A$2),0,IF(ISBLANK(A54),0,IF((OR(EXACT(A54,NIA_Weit!$C$2:$C$153))),VLOOKUP(A54,NIA_Weit!$C$2:$I$153,4,FALSE))))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IF(ISBLANK(STO_Weit!$A$2),0,IF(ISBLANK(A54),0,IF((OR(EXACT(A54,STO_Weit!$C$2:$C$133))),VLOOKUP(A54,STO_Weit!$C$2:$I$133,4,FALSE))))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IF(ISBLANK(STO_Schlagwurf!$A$2),0,IF(ISBLANK(A54),0,IF((OR(EXACT(A54,STO_Schlagwurf!$C$2:$C$133))),VLOOKUP(A54,STO_Schlagwurf!$C$2:$I$133,4,FALSE))))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IF(ISBLANK(ANG_Hindernissprint!$A$2),100,IF(ISBLANK(A54),100,IF((OR(EXACT(A54,ANG_Hindernissprint!$C$2:$C$143))),VLOOKUP(A54,ANG_Hindernissprint!$C$2:$I$143,4,FALSE))))</f>
        <v>100</v>
      </c>
      <c r="AY54" s="33">
        <f t="shared" si="50"/>
        <v>51</v>
      </c>
      <c r="AZ54" s="30">
        <f>VLOOKUP(AY54,[1]Punktezuordnung!$A$2:$B$52,2,FALSE())</f>
        <v>0</v>
      </c>
      <c r="BA54" s="54">
        <f t="array" ref="BA54">IF(ISBLANK(ANG_Hoch!$A$2),0,IF(ISBLANK(A54),0,IF((OR(EXACT(A54,ANG_Hoch!$C$2:$C$143))),VLOOKUP(A54,ANG_Hoch!$C$2:$I$143,4,FALSE))))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3"/>
      <c r="B55" s="53"/>
      <c r="C55" s="53"/>
      <c r="D55" s="53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1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IF(ISBLANK(ALS_Sprint!$A$2),100,IF(ISBLANK(A55),100,IF((OR(EXACT(A55,ALS_Sprint!$C$2:$C$148))),VLOOKUP(A55,ALS_Sprint!$C$2:$I$148,4,FALSE))))</f>
        <v>100</v>
      </c>
      <c r="U55" s="29">
        <f t="shared" si="40"/>
        <v>51</v>
      </c>
      <c r="V55" s="40">
        <f>VLOOKUP(U55,[1]Punktezuordnung!$A$2:$B$52,2,FALSE())</f>
        <v>0</v>
      </c>
      <c r="W55" s="55">
        <f t="array" ref="W55">IF(ISBLANK(ALS_Wurf!$A$2),0,IF(ISBLANK(A55),0,IF((OR(EXACT(A55,ALS_Wurf!$C$2:$C$148))),VLOOKUP(A55,ALS_Wurf!$C$2:$I$148,4,FALSE))))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IF(ISBLANK(FRI_Sprint!$A$2),100,IF(ISBLANK(A55),100,IF((OR(EXACT(A55,FRI_Sprint!$C$2:$C$149))),VLOOKUP(A55,FRI_Sprint!$C$2:$I$149,4,FALSE))))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IF(ISBLANK(FRI_Stoß!$A$2),0,IF(ISBLANK(A55),0,IF((OR(EXACT(A55,FRI_Stoß!$C$2:$C$147))),VLOOKUP(A55,FRI_Stoß!$C$2:$I$147,4,FALSE))))</f>
        <v>0</v>
      </c>
      <c r="AD55" s="29">
        <f t="shared" si="43"/>
        <v>51</v>
      </c>
      <c r="AE55" s="40">
        <f>VLOOKUP(AD55,[1]Punktezuordnung!$A$2:$B$52,2,FALSE())</f>
        <v>0</v>
      </c>
      <c r="AF55" s="59">
        <f t="array" ref="AF55">IF(ISBLANK(LAT_Zielweit!$A$2),0,IF(ISBLANK(A55),0,IF((OR(EXACT(A55,LAT_Zielweit!$C$2:$C$155))),VLOOKUP(A55,LAT_Zielweit!$C$2:$I$155,4,FALSE))))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IF(ISBLANK(LAT_Dreh!$A$2),0,IF(ISBLANK(A55),0,IF((OR(EXACT(A55,LAT_Dreh!$C$2:$C$156))),VLOOKUP(A55,LAT_Dreh!$C$2:$I$156,4,FALSE))))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2">
        <f t="array" ref="AO55">IF(ISBLANK(NIA_Weit!$A$2),0,IF(ISBLANK(A55),0,IF((OR(EXACT(A55,NIA_Weit!$C$2:$C$153))),VLOOKUP(A55,NIA_Weit!$C$2:$I$153,4,FALSE))))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IF(ISBLANK(STO_Weit!$A$2),0,IF(ISBLANK(A55),0,IF((OR(EXACT(A55,STO_Weit!$C$2:$C$133))),VLOOKUP(A55,STO_Weit!$C$2:$I$133,4,FALSE))))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IF(ISBLANK(STO_Schlagwurf!$A$2),0,IF(ISBLANK(A55),0,IF((OR(EXACT(A55,STO_Schlagwurf!$C$2:$C$133))),VLOOKUP(A55,STO_Schlagwurf!$C$2:$I$133,4,FALSE))))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IF(ISBLANK(ANG_Hindernissprint!$A$2),100,IF(ISBLANK(A55),100,IF((OR(EXACT(A55,ANG_Hindernissprint!$C$2:$C$143))),VLOOKUP(A55,ANG_Hindernissprint!$C$2:$I$143,4,FALSE))))</f>
        <v>100</v>
      </c>
      <c r="AY55" s="33">
        <f t="shared" si="50"/>
        <v>51</v>
      </c>
      <c r="AZ55" s="30">
        <f>VLOOKUP(AY55,[1]Punktezuordnung!$A$2:$B$52,2,FALSE())</f>
        <v>0</v>
      </c>
      <c r="BA55" s="54">
        <f t="array" ref="BA55">IF(ISBLANK(ANG_Hoch!$A$2),0,IF(ISBLANK(A55),0,IF((OR(EXACT(A55,ANG_Hoch!$C$2:$C$143))),VLOOKUP(A55,ANG_Hoch!$C$2:$I$143,4,FALSE))))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3"/>
      <c r="B56" s="53"/>
      <c r="C56" s="53"/>
      <c r="D56" s="53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1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IF(ISBLANK(ALS_Sprint!$A$2),100,IF(ISBLANK(A56),100,IF((OR(EXACT(A56,ALS_Sprint!$C$2:$C$148))),VLOOKUP(A56,ALS_Sprint!$C$2:$I$148,4,FALSE))))</f>
        <v>100</v>
      </c>
      <c r="U56" s="29">
        <f t="shared" si="40"/>
        <v>51</v>
      </c>
      <c r="V56" s="40">
        <f>VLOOKUP(U56,[1]Punktezuordnung!$A$2:$B$52,2,FALSE())</f>
        <v>0</v>
      </c>
      <c r="W56" s="55">
        <f t="array" ref="W56">IF(ISBLANK(ALS_Wurf!$A$2),0,IF(ISBLANK(A56),0,IF((OR(EXACT(A56,ALS_Wurf!$C$2:$C$148))),VLOOKUP(A56,ALS_Wurf!$C$2:$I$148,4,FALSE))))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IF(ISBLANK(FRI_Sprint!$A$2),100,IF(ISBLANK(A56),100,IF((OR(EXACT(A56,FRI_Sprint!$C$2:$C$149))),VLOOKUP(A56,FRI_Sprint!$C$2:$I$149,4,FALSE))))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IF(ISBLANK(FRI_Stoß!$A$2),0,IF(ISBLANK(A56),0,IF((OR(EXACT(A56,FRI_Stoß!$C$2:$C$147))),VLOOKUP(A56,FRI_Stoß!$C$2:$I$147,4,FALSE))))</f>
        <v>0</v>
      </c>
      <c r="AD56" s="29">
        <f t="shared" si="43"/>
        <v>51</v>
      </c>
      <c r="AE56" s="40">
        <f>VLOOKUP(AD56,[1]Punktezuordnung!$A$2:$B$52,2,FALSE())</f>
        <v>0</v>
      </c>
      <c r="AF56" s="59">
        <f t="array" ref="AF56">IF(ISBLANK(LAT_Zielweit!$A$2),0,IF(ISBLANK(A56),0,IF((OR(EXACT(A56,LAT_Zielweit!$C$2:$C$155))),VLOOKUP(A56,LAT_Zielweit!$C$2:$I$155,4,FALSE))))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IF(ISBLANK(LAT_Dreh!$A$2),0,IF(ISBLANK(A56),0,IF((OR(EXACT(A56,LAT_Dreh!$C$2:$C$156))),VLOOKUP(A56,LAT_Dreh!$C$2:$I$156,4,FALSE))))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2">
        <f t="array" ref="AO56">IF(ISBLANK(NIA_Weit!$A$2),0,IF(ISBLANK(A56),0,IF((OR(EXACT(A56,NIA_Weit!$C$2:$C$153))),VLOOKUP(A56,NIA_Weit!$C$2:$I$153,4,FALSE))))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IF(ISBLANK(STO_Weit!$A$2),0,IF(ISBLANK(A56),0,IF((OR(EXACT(A56,STO_Weit!$C$2:$C$133))),VLOOKUP(A56,STO_Weit!$C$2:$I$133,4,FALSE))))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IF(ISBLANK(STO_Schlagwurf!$A$2),0,IF(ISBLANK(A56),0,IF((OR(EXACT(A56,STO_Schlagwurf!$C$2:$C$133))),VLOOKUP(A56,STO_Schlagwurf!$C$2:$I$133,4,FALSE))))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IF(ISBLANK(ANG_Hindernissprint!$A$2),100,IF(ISBLANK(A56),100,IF((OR(EXACT(A56,ANG_Hindernissprint!$C$2:$C$143))),VLOOKUP(A56,ANG_Hindernissprint!$C$2:$I$143,4,FALSE))))</f>
        <v>100</v>
      </c>
      <c r="AY56" s="33">
        <f t="shared" si="50"/>
        <v>51</v>
      </c>
      <c r="AZ56" s="30">
        <f>VLOOKUP(AY56,[1]Punktezuordnung!$A$2:$B$52,2,FALSE())</f>
        <v>0</v>
      </c>
      <c r="BA56" s="54">
        <f t="array" ref="BA56">IF(ISBLANK(ANG_Hoch!$A$2),0,IF(ISBLANK(A56),0,IF((OR(EXACT(A56,ANG_Hoch!$C$2:$C$143))),VLOOKUP(A56,ANG_Hoch!$C$2:$I$143,4,FALSE))))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3"/>
      <c r="B57" s="53"/>
      <c r="C57" s="53"/>
      <c r="D57" s="53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1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IF(ISBLANK(ALS_Sprint!$A$2),100,IF(ISBLANK(A57),100,IF((OR(EXACT(A57,ALS_Sprint!$C$2:$C$148))),VLOOKUP(A57,ALS_Sprint!$C$2:$I$148,4,FALSE))))</f>
        <v>100</v>
      </c>
      <c r="U57" s="29">
        <f t="shared" si="40"/>
        <v>51</v>
      </c>
      <c r="V57" s="40">
        <f>VLOOKUP(U57,[1]Punktezuordnung!$A$2:$B$52,2,FALSE())</f>
        <v>0</v>
      </c>
      <c r="W57" s="55">
        <f t="array" ref="W57">IF(ISBLANK(ALS_Wurf!$A$2),0,IF(ISBLANK(A57),0,IF((OR(EXACT(A57,ALS_Wurf!$C$2:$C$148))),VLOOKUP(A57,ALS_Wurf!$C$2:$I$148,4,FALSE))))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IF(ISBLANK(FRI_Sprint!$A$2),100,IF(ISBLANK(A57),100,IF((OR(EXACT(A57,FRI_Sprint!$C$2:$C$149))),VLOOKUP(A57,FRI_Sprint!$C$2:$I$149,4,FALSE))))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IF(ISBLANK(FRI_Stoß!$A$2),0,IF(ISBLANK(A57),0,IF((OR(EXACT(A57,FRI_Stoß!$C$2:$C$147))),VLOOKUP(A57,FRI_Stoß!$C$2:$I$147,4,FALSE))))</f>
        <v>0</v>
      </c>
      <c r="AD57" s="29">
        <f t="shared" si="43"/>
        <v>51</v>
      </c>
      <c r="AE57" s="40">
        <f>VLOOKUP(AD57,[1]Punktezuordnung!$A$2:$B$52,2,FALSE())</f>
        <v>0</v>
      </c>
      <c r="AF57" s="59">
        <f t="array" ref="AF57">IF(ISBLANK(LAT_Zielweit!$A$2),0,IF(ISBLANK(A57),0,IF((OR(EXACT(A57,LAT_Zielweit!$C$2:$C$155))),VLOOKUP(A57,LAT_Zielweit!$C$2:$I$155,4,FALSE))))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IF(ISBLANK(LAT_Dreh!$A$2),0,IF(ISBLANK(A57),0,IF((OR(EXACT(A57,LAT_Dreh!$C$2:$C$156))),VLOOKUP(A57,LAT_Dreh!$C$2:$I$156,4,FALSE))))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2">
        <f t="array" ref="AO57">IF(ISBLANK(NIA_Weit!$A$2),0,IF(ISBLANK(A57),0,IF((OR(EXACT(A57,NIA_Weit!$C$2:$C$153))),VLOOKUP(A57,NIA_Weit!$C$2:$I$153,4,FALSE))))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IF(ISBLANK(STO_Weit!$A$2),0,IF(ISBLANK(A57),0,IF((OR(EXACT(A57,STO_Weit!$C$2:$C$133))),VLOOKUP(A57,STO_Weit!$C$2:$I$133,4,FALSE))))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IF(ISBLANK(STO_Schlagwurf!$A$2),0,IF(ISBLANK(A57),0,IF((OR(EXACT(A57,STO_Schlagwurf!$C$2:$C$133))),VLOOKUP(A57,STO_Schlagwurf!$C$2:$I$133,4,FALSE))))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IF(ISBLANK(ANG_Hindernissprint!$A$2),100,IF(ISBLANK(A57),100,IF((OR(EXACT(A57,ANG_Hindernissprint!$C$2:$C$143))),VLOOKUP(A57,ANG_Hindernissprint!$C$2:$I$143,4,FALSE))))</f>
        <v>100</v>
      </c>
      <c r="AY57" s="33">
        <f t="shared" si="50"/>
        <v>51</v>
      </c>
      <c r="AZ57" s="30">
        <f>VLOOKUP(AY57,[1]Punktezuordnung!$A$2:$B$52,2,FALSE())</f>
        <v>0</v>
      </c>
      <c r="BA57" s="54">
        <f t="array" ref="BA57">IF(ISBLANK(ANG_Hoch!$A$2),0,IF(ISBLANK(A57),0,IF((OR(EXACT(A57,ANG_Hoch!$C$2:$C$143))),VLOOKUP(A57,ANG_Hoch!$C$2:$I$143,4,FALSE))))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3"/>
      <c r="B58" s="53"/>
      <c r="C58" s="53"/>
      <c r="D58" s="53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1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IF(ISBLANK(ALS_Sprint!$A$2),100,IF(ISBLANK(A58),100,IF((OR(EXACT(A58,ALS_Sprint!$C$2:$C$148))),VLOOKUP(A58,ALS_Sprint!$C$2:$I$148,4,FALSE))))</f>
        <v>100</v>
      </c>
      <c r="U58" s="29">
        <f t="shared" si="40"/>
        <v>51</v>
      </c>
      <c r="V58" s="40">
        <f>VLOOKUP(U58,[1]Punktezuordnung!$A$2:$B$52,2,FALSE())</f>
        <v>0</v>
      </c>
      <c r="W58" s="55">
        <f t="array" ref="W58">IF(ISBLANK(ALS_Wurf!$A$2),0,IF(ISBLANK(A58),0,IF((OR(EXACT(A58,ALS_Wurf!$C$2:$C$148))),VLOOKUP(A58,ALS_Wurf!$C$2:$I$148,4,FALSE))))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IF(ISBLANK(FRI_Sprint!$A$2),100,IF(ISBLANK(A58),100,IF((OR(EXACT(A58,FRI_Sprint!$C$2:$C$149))),VLOOKUP(A58,FRI_Sprint!$C$2:$I$149,4,FALSE))))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IF(ISBLANK(FRI_Stoß!$A$2),0,IF(ISBLANK(A58),0,IF((OR(EXACT(A58,FRI_Stoß!$C$2:$C$147))),VLOOKUP(A58,FRI_Stoß!$C$2:$I$147,4,FALSE))))</f>
        <v>0</v>
      </c>
      <c r="AD58" s="29">
        <f t="shared" si="43"/>
        <v>51</v>
      </c>
      <c r="AE58" s="40">
        <f>VLOOKUP(AD58,[1]Punktezuordnung!$A$2:$B$52,2,FALSE())</f>
        <v>0</v>
      </c>
      <c r="AF58" s="59">
        <f t="array" ref="AF58">IF(ISBLANK(LAT_Zielweit!$A$2),0,IF(ISBLANK(A58),0,IF((OR(EXACT(A58,LAT_Zielweit!$C$2:$C$155))),VLOOKUP(A58,LAT_Zielweit!$C$2:$I$155,4,FALSE))))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IF(ISBLANK(LAT_Dreh!$A$2),0,IF(ISBLANK(A58),0,IF((OR(EXACT(A58,LAT_Dreh!$C$2:$C$156))),VLOOKUP(A58,LAT_Dreh!$C$2:$I$156,4,FALSE))))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2">
        <f t="array" ref="AO58">IF(ISBLANK(NIA_Weit!$A$2),0,IF(ISBLANK(A58),0,IF((OR(EXACT(A58,NIA_Weit!$C$2:$C$153))),VLOOKUP(A58,NIA_Weit!$C$2:$I$153,4,FALSE))))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IF(ISBLANK(STO_Weit!$A$2),0,IF(ISBLANK(A58),0,IF((OR(EXACT(A58,STO_Weit!$C$2:$C$133))),VLOOKUP(A58,STO_Weit!$C$2:$I$133,4,FALSE))))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IF(ISBLANK(STO_Schlagwurf!$A$2),0,IF(ISBLANK(A58),0,IF((OR(EXACT(A58,STO_Schlagwurf!$C$2:$C$133))),VLOOKUP(A58,STO_Schlagwurf!$C$2:$I$133,4,FALSE))))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IF(ISBLANK(ANG_Hindernissprint!$A$2),100,IF(ISBLANK(A58),100,IF((OR(EXACT(A58,ANG_Hindernissprint!$C$2:$C$143))),VLOOKUP(A58,ANG_Hindernissprint!$C$2:$I$143,4,FALSE))))</f>
        <v>100</v>
      </c>
      <c r="AY58" s="33">
        <f t="shared" si="50"/>
        <v>51</v>
      </c>
      <c r="AZ58" s="30">
        <f>VLOOKUP(AY58,[1]Punktezuordnung!$A$2:$B$52,2,FALSE())</f>
        <v>0</v>
      </c>
      <c r="BA58" s="54">
        <f t="array" ref="BA58">IF(ISBLANK(ANG_Hoch!$A$2),0,IF(ISBLANK(A58),0,IF((OR(EXACT(A58,ANG_Hoch!$C$2:$C$143))),VLOOKUP(A58,ANG_Hoch!$C$2:$I$143,4,FALSE))))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3"/>
      <c r="B59" s="53"/>
      <c r="C59" s="53"/>
      <c r="D59" s="53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1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IF(ISBLANK(ALS_Sprint!$A$2),100,IF(ISBLANK(A59),100,IF((OR(EXACT(A59,ALS_Sprint!$C$2:$C$148))),VLOOKUP(A59,ALS_Sprint!$C$2:$I$148,4,FALSE))))</f>
        <v>100</v>
      </c>
      <c r="U59" s="29">
        <f t="shared" si="40"/>
        <v>51</v>
      </c>
      <c r="V59" s="40">
        <f>VLOOKUP(U59,[1]Punktezuordnung!$A$2:$B$52,2,FALSE())</f>
        <v>0</v>
      </c>
      <c r="W59" s="55">
        <f t="array" ref="W59">IF(ISBLANK(ALS_Wurf!$A$2),0,IF(ISBLANK(A59),0,IF((OR(EXACT(A59,ALS_Wurf!$C$2:$C$148))),VLOOKUP(A59,ALS_Wurf!$C$2:$I$148,4,FALSE))))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IF(ISBLANK(FRI_Sprint!$A$2),100,IF(ISBLANK(A59),100,IF((OR(EXACT(A59,FRI_Sprint!$C$2:$C$149))),VLOOKUP(A59,FRI_Sprint!$C$2:$I$149,4,FALSE))))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IF(ISBLANK(FRI_Stoß!$A$2),0,IF(ISBLANK(A59),0,IF((OR(EXACT(A59,FRI_Stoß!$C$2:$C$147))),VLOOKUP(A59,FRI_Stoß!$C$2:$I$147,4,FALSE))))</f>
        <v>0</v>
      </c>
      <c r="AD59" s="29">
        <f t="shared" si="43"/>
        <v>51</v>
      </c>
      <c r="AE59" s="40">
        <f>VLOOKUP(AD59,[1]Punktezuordnung!$A$2:$B$52,2,FALSE())</f>
        <v>0</v>
      </c>
      <c r="AF59" s="59">
        <f t="array" ref="AF59">IF(ISBLANK(LAT_Zielweit!$A$2),0,IF(ISBLANK(A59),0,IF((OR(EXACT(A59,LAT_Zielweit!$C$2:$C$155))),VLOOKUP(A59,LAT_Zielweit!$C$2:$I$155,4,FALSE))))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IF(ISBLANK(LAT_Dreh!$A$2),0,IF(ISBLANK(A59),0,IF((OR(EXACT(A59,LAT_Dreh!$C$2:$C$156))),VLOOKUP(A59,LAT_Dreh!$C$2:$I$156,4,FALSE))))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2">
        <f t="array" ref="AO59">IF(ISBLANK(NIA_Weit!$A$2),0,IF(ISBLANK(A59),0,IF((OR(EXACT(A59,NIA_Weit!$C$2:$C$153))),VLOOKUP(A59,NIA_Weit!$C$2:$I$153,4,FALSE))))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IF(ISBLANK(STO_Weit!$A$2),0,IF(ISBLANK(A59),0,IF((OR(EXACT(A59,STO_Weit!$C$2:$C$133))),VLOOKUP(A59,STO_Weit!$C$2:$I$133,4,FALSE))))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IF(ISBLANK(STO_Schlagwurf!$A$2),0,IF(ISBLANK(A59),0,IF((OR(EXACT(A59,STO_Schlagwurf!$C$2:$C$133))),VLOOKUP(A59,STO_Schlagwurf!$C$2:$I$133,4,FALSE))))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IF(ISBLANK(ANG_Hindernissprint!$A$2),100,IF(ISBLANK(A59),100,IF((OR(EXACT(A59,ANG_Hindernissprint!$C$2:$C$143))),VLOOKUP(A59,ANG_Hindernissprint!$C$2:$I$143,4,FALSE))))</f>
        <v>100</v>
      </c>
      <c r="AY59" s="33">
        <f t="shared" si="50"/>
        <v>51</v>
      </c>
      <c r="AZ59" s="30">
        <f>VLOOKUP(AY59,[1]Punktezuordnung!$A$2:$B$52,2,FALSE())</f>
        <v>0</v>
      </c>
      <c r="BA59" s="54">
        <f t="array" ref="BA59">IF(ISBLANK(ANG_Hoch!$A$2),0,IF(ISBLANK(A59),0,IF((OR(EXACT(A59,ANG_Hoch!$C$2:$C$143))),VLOOKUP(A59,ANG_Hoch!$C$2:$I$143,4,FALSE))))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3"/>
      <c r="B60" s="53"/>
      <c r="C60" s="53"/>
      <c r="D60" s="53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1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IF(ISBLANK(ALS_Sprint!$A$2),100,IF(ISBLANK(A60),100,IF((OR(EXACT(A60,ALS_Sprint!$C$2:$C$148))),VLOOKUP(A60,ALS_Sprint!$C$2:$I$148,4,FALSE))))</f>
        <v>100</v>
      </c>
      <c r="U60" s="29">
        <f t="shared" si="40"/>
        <v>51</v>
      </c>
      <c r="V60" s="40">
        <f>VLOOKUP(U60,[1]Punktezuordnung!$A$2:$B$52,2,FALSE())</f>
        <v>0</v>
      </c>
      <c r="W60" s="55">
        <f t="array" ref="W60">IF(ISBLANK(ALS_Wurf!$A$2),0,IF(ISBLANK(A60),0,IF((OR(EXACT(A60,ALS_Wurf!$C$2:$C$148))),VLOOKUP(A60,ALS_Wurf!$C$2:$I$148,4,FALSE))))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IF(ISBLANK(FRI_Sprint!$A$2),100,IF(ISBLANK(A60),100,IF((OR(EXACT(A60,FRI_Sprint!$C$2:$C$149))),VLOOKUP(A60,FRI_Sprint!$C$2:$I$149,4,FALSE))))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IF(ISBLANK(FRI_Stoß!$A$2),0,IF(ISBLANK(A60),0,IF((OR(EXACT(A60,FRI_Stoß!$C$2:$C$147))),VLOOKUP(A60,FRI_Stoß!$C$2:$I$147,4,FALSE))))</f>
        <v>0</v>
      </c>
      <c r="AD60" s="29">
        <f t="shared" si="43"/>
        <v>51</v>
      </c>
      <c r="AE60" s="40">
        <f>VLOOKUP(AD60,[1]Punktezuordnung!$A$2:$B$52,2,FALSE())</f>
        <v>0</v>
      </c>
      <c r="AF60" s="59">
        <f t="array" ref="AF60">IF(ISBLANK(LAT_Zielweit!$A$2),0,IF(ISBLANK(A60),0,IF((OR(EXACT(A60,LAT_Zielweit!$C$2:$C$155))),VLOOKUP(A60,LAT_Zielweit!$C$2:$I$155,4,FALSE))))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IF(ISBLANK(LAT_Dreh!$A$2),0,IF(ISBLANK(A60),0,IF((OR(EXACT(A60,LAT_Dreh!$C$2:$C$156))),VLOOKUP(A60,LAT_Dreh!$C$2:$I$156,4,FALSE))))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2">
        <f t="array" ref="AO60">IF(ISBLANK(NIA_Weit!$A$2),0,IF(ISBLANK(A60),0,IF((OR(EXACT(A60,NIA_Weit!$C$2:$C$153))),VLOOKUP(A60,NIA_Weit!$C$2:$I$153,4,FALSE))))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IF(ISBLANK(STO_Weit!$A$2),0,IF(ISBLANK(A60),0,IF((OR(EXACT(A60,STO_Weit!$C$2:$C$133))),VLOOKUP(A60,STO_Weit!$C$2:$I$133,4,FALSE))))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IF(ISBLANK(STO_Schlagwurf!$A$2),0,IF(ISBLANK(A60),0,IF((OR(EXACT(A60,STO_Schlagwurf!$C$2:$C$133))),VLOOKUP(A60,STO_Schlagwurf!$C$2:$I$133,4,FALSE))))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IF(ISBLANK(ANG_Hindernissprint!$A$2),100,IF(ISBLANK(A60),100,IF((OR(EXACT(A60,ANG_Hindernissprint!$C$2:$C$143))),VLOOKUP(A60,ANG_Hindernissprint!$C$2:$I$143,4,FALSE))))</f>
        <v>100</v>
      </c>
      <c r="AY60" s="33">
        <f t="shared" si="50"/>
        <v>51</v>
      </c>
      <c r="AZ60" s="30">
        <f>VLOOKUP(AY60,[1]Punktezuordnung!$A$2:$B$52,2,FALSE())</f>
        <v>0</v>
      </c>
      <c r="BA60" s="54">
        <f t="array" ref="BA60">IF(ISBLANK(ANG_Hoch!$A$2),0,IF(ISBLANK(A60),0,IF((OR(EXACT(A60,ANG_Hoch!$C$2:$C$143))),VLOOKUP(A60,ANG_Hoch!$C$2:$I$143,4,FALSE))))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32">
    <sortCondition ref="E4:E32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C61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0</v>
      </c>
      <c r="J1" s="2" t="s">
        <v>1</v>
      </c>
      <c r="L1" s="2" t="s">
        <v>2</v>
      </c>
      <c r="N1" s="2" t="s">
        <v>3</v>
      </c>
      <c r="O1" s="48"/>
      <c r="P1" s="2" t="s">
        <v>4</v>
      </c>
      <c r="R1" s="2" t="s">
        <v>5</v>
      </c>
      <c r="T1" s="2" t="s">
        <v>0</v>
      </c>
      <c r="Z1" s="2" t="s">
        <v>1</v>
      </c>
      <c r="AF1" s="2" t="s">
        <v>2</v>
      </c>
      <c r="AL1" s="2" t="s">
        <v>3</v>
      </c>
      <c r="AR1" s="2" t="s">
        <v>4</v>
      </c>
      <c r="AX1" s="3" t="s">
        <v>5</v>
      </c>
    </row>
    <row r="2" spans="1:55" x14ac:dyDescent="0.3">
      <c r="E2" s="4" t="s">
        <v>6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49" t="str">
        <f>AI2</f>
        <v>Stoß</v>
      </c>
      <c r="N2" s="8" t="str">
        <f>AL2</f>
        <v>Crosslauf</v>
      </c>
      <c r="O2" s="49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8</v>
      </c>
      <c r="W2" s="57" t="s">
        <v>13</v>
      </c>
      <c r="Y2" s="9"/>
      <c r="Z2" s="2" t="s">
        <v>8</v>
      </c>
      <c r="AC2" s="57" t="s">
        <v>7</v>
      </c>
      <c r="AF2" s="2" t="s">
        <v>10</v>
      </c>
      <c r="AI2" s="57" t="s">
        <v>9</v>
      </c>
      <c r="AL2" s="2" t="s">
        <v>14</v>
      </c>
      <c r="AO2" s="57" t="s">
        <v>11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15</v>
      </c>
      <c r="B3" s="10" t="s">
        <v>16</v>
      </c>
      <c r="C3" s="10" t="s">
        <v>17</v>
      </c>
      <c r="D3" s="10" t="s">
        <v>18</v>
      </c>
      <c r="E3" s="11" t="s">
        <v>19</v>
      </c>
      <c r="F3" s="12" t="s">
        <v>20</v>
      </c>
      <c r="G3" s="13" t="s">
        <v>21</v>
      </c>
      <c r="H3" s="14" t="s">
        <v>20</v>
      </c>
      <c r="I3" s="12" t="s">
        <v>20</v>
      </c>
      <c r="J3" s="14" t="s">
        <v>20</v>
      </c>
      <c r="K3" s="12" t="s">
        <v>20</v>
      </c>
      <c r="L3" s="15" t="s">
        <v>20</v>
      </c>
      <c r="M3" s="16" t="s">
        <v>20</v>
      </c>
      <c r="N3" s="15" t="s">
        <v>20</v>
      </c>
      <c r="O3" s="16" t="s">
        <v>20</v>
      </c>
      <c r="P3" s="14" t="s">
        <v>20</v>
      </c>
      <c r="Q3" s="12" t="s">
        <v>20</v>
      </c>
      <c r="R3" s="14" t="s">
        <v>20</v>
      </c>
      <c r="S3" s="12" t="s">
        <v>20</v>
      </c>
      <c r="T3" s="17" t="s">
        <v>22</v>
      </c>
      <c r="U3" s="18" t="s">
        <v>23</v>
      </c>
      <c r="V3" s="12" t="s">
        <v>20</v>
      </c>
      <c r="W3" s="19" t="s">
        <v>22</v>
      </c>
      <c r="X3" s="18" t="s">
        <v>23</v>
      </c>
      <c r="Y3" s="12" t="s">
        <v>20</v>
      </c>
      <c r="Z3" s="19" t="s">
        <v>22</v>
      </c>
      <c r="AA3" s="18" t="s">
        <v>23</v>
      </c>
      <c r="AB3" s="12" t="s">
        <v>20</v>
      </c>
      <c r="AC3" s="19" t="s">
        <v>22</v>
      </c>
      <c r="AD3" s="18" t="s">
        <v>23</v>
      </c>
      <c r="AE3" s="12" t="s">
        <v>20</v>
      </c>
      <c r="AF3" s="20" t="s">
        <v>22</v>
      </c>
      <c r="AG3" s="21" t="s">
        <v>23</v>
      </c>
      <c r="AH3" s="22" t="s">
        <v>20</v>
      </c>
      <c r="AI3" s="20" t="s">
        <v>22</v>
      </c>
      <c r="AJ3" s="21" t="s">
        <v>23</v>
      </c>
      <c r="AK3" s="22" t="s">
        <v>20</v>
      </c>
      <c r="AL3" s="19" t="s">
        <v>22</v>
      </c>
      <c r="AM3" s="18" t="s">
        <v>23</v>
      </c>
      <c r="AN3" s="12" t="s">
        <v>20</v>
      </c>
      <c r="AO3" s="20" t="s">
        <v>22</v>
      </c>
      <c r="AP3" s="50" t="s">
        <v>23</v>
      </c>
      <c r="AQ3" s="22" t="s">
        <v>20</v>
      </c>
      <c r="AR3" s="19" t="s">
        <v>22</v>
      </c>
      <c r="AS3" s="18" t="s">
        <v>23</v>
      </c>
      <c r="AT3" s="12" t="s">
        <v>20</v>
      </c>
      <c r="AU3" s="19" t="s">
        <v>22</v>
      </c>
      <c r="AV3" s="18" t="s">
        <v>23</v>
      </c>
      <c r="AW3" s="12" t="s">
        <v>20</v>
      </c>
      <c r="AX3" s="23" t="s">
        <v>22</v>
      </c>
      <c r="AY3" s="18" t="s">
        <v>23</v>
      </c>
      <c r="AZ3" s="12" t="s">
        <v>20</v>
      </c>
      <c r="BA3" s="19" t="s">
        <v>22</v>
      </c>
      <c r="BB3" s="18" t="s">
        <v>23</v>
      </c>
      <c r="BC3" s="11" t="s">
        <v>20</v>
      </c>
    </row>
    <row r="4" spans="1:55" x14ac:dyDescent="0.3">
      <c r="A4" s="24" t="s">
        <v>188</v>
      </c>
      <c r="B4" s="24" t="s">
        <v>32</v>
      </c>
      <c r="C4" s="24">
        <v>2019</v>
      </c>
      <c r="D4" s="24" t="s">
        <v>26</v>
      </c>
      <c r="E4" s="29">
        <f t="shared" ref="E4:E30" si="0">IF(F4=0,"",RANK(F4,$F$4:$F$60,0))</f>
        <v>1</v>
      </c>
      <c r="F4" s="40">
        <f>SUM(LARGE(H4:S4,{1;2;3;4;5;6;7;8;9}))</f>
        <v>434</v>
      </c>
      <c r="G4" s="60">
        <f t="shared" ref="G4:G30" si="1">COUNTIF(H4:S4,"&gt;0")</f>
        <v>10</v>
      </c>
      <c r="H4" s="61">
        <f t="shared" ref="H4:H30" si="2">V4</f>
        <v>47</v>
      </c>
      <c r="I4" s="62">
        <f t="shared" ref="I4:I30" si="3">Y4</f>
        <v>50</v>
      </c>
      <c r="J4" s="61">
        <f t="shared" ref="J4:J30" si="4">AB4</f>
        <v>47</v>
      </c>
      <c r="K4" s="62">
        <f t="shared" ref="K4:K30" si="5">AE4</f>
        <v>45</v>
      </c>
      <c r="L4" s="31">
        <f t="shared" ref="L4:L30" si="6">AH4</f>
        <v>0</v>
      </c>
      <c r="M4" s="32">
        <f t="shared" ref="M4:M30" si="7">AK4</f>
        <v>0</v>
      </c>
      <c r="N4" s="31">
        <f t="shared" ref="N4:N30" si="8">AN4</f>
        <v>46</v>
      </c>
      <c r="O4" s="51">
        <f t="shared" ref="O4:O30" si="9">AQ4</f>
        <v>50</v>
      </c>
      <c r="P4" s="61">
        <f t="shared" ref="P4:P30" si="10">AT4</f>
        <v>49</v>
      </c>
      <c r="Q4" s="62">
        <f t="shared" ref="Q4:Q30" si="11">AW4</f>
        <v>49</v>
      </c>
      <c r="R4" s="61">
        <f t="shared" ref="R4:R30" si="12">AZ4</f>
        <v>47</v>
      </c>
      <c r="S4" s="62">
        <f t="shared" ref="S4:S30" si="13">BC4</f>
        <v>49</v>
      </c>
      <c r="T4" s="25">
        <f t="array" ref="T4">IF(ISBLANK(ALS_Sprint!$A$2),100,IF(ISBLANK(A4),100,IF((OR(EXACT(A4,ALS_Sprint!$C$2:$C$148))),VLOOKUP(A4,ALS_Sprint!$C$2:$I$148,4,FALSE))))</f>
        <v>17.8</v>
      </c>
      <c r="U4" s="29">
        <f t="shared" ref="U4:U30" si="14">IF(T4=FALSE,51,IF(T4&gt;=100,51,RANK(T4,$T$4:$T$60,1)))</f>
        <v>4</v>
      </c>
      <c r="V4" s="40">
        <f>VLOOKUP(U4,[1]Punktezuordnung!$A$2:$B$52,2,FALSE())</f>
        <v>47</v>
      </c>
      <c r="W4" s="55">
        <f t="array" ref="W4">IF(ISBLANK(ALS_Wurf!$A$2),0,IF(ISBLANK(A4),0,IF((OR(EXACT(A4,ALS_Wurf!$C$2:$C$148))),VLOOKUP(A4,ALS_Wurf!$C$2:$I$148,4,FALSE))))</f>
        <v>26</v>
      </c>
      <c r="X4" s="29">
        <f t="shared" ref="X4:X30" si="15">IF(W4=FALSE,51,IF(W4&lt;=0,51,RANK(W4,$W$4:$W$60,0)))</f>
        <v>1</v>
      </c>
      <c r="Y4" s="40">
        <f>VLOOKUP(X4,[1]Punktezuordnung!$A$2:$B$52,2,FALSE())</f>
        <v>50</v>
      </c>
      <c r="Z4" s="28">
        <f t="array" ref="Z4">IF(ISBLANK(FRI_Sprint!$A$2),100,IF(ISBLANK(A4),100,IF((OR(EXACT(A4,FRI_Sprint!$C$2:$C$149))),VLOOKUP(A4,FRI_Sprint!$C$2:$I$149,4,FALSE))))</f>
        <v>15.3</v>
      </c>
      <c r="AA4" s="29">
        <f t="shared" ref="AA4:AA30" si="16">IF(Z4=FALSE,51,IF(Z4&gt;=100,51,RANK(Z4,$Z$4:$Z$60,1)))</f>
        <v>4</v>
      </c>
      <c r="AB4" s="40">
        <f>VLOOKUP(AA4,[1]Punktezuordnung!$A$2:$B$52,2,FALSE())</f>
        <v>47</v>
      </c>
      <c r="AC4" s="37">
        <f t="array" ref="AC4">IF(ISBLANK(FRI_Stoß!$A$2),0,IF(ISBLANK(A4),0,IF((OR(EXACT(A4,FRI_Stoß!$C$2:$C$147))),VLOOKUP(A4,FRI_Stoß!$C$2:$I$147,4,FALSE))))</f>
        <v>1</v>
      </c>
      <c r="AD4" s="29">
        <f t="shared" ref="AD4:AD30" si="17">IF(AC4=FALSE,51,IF(AC4&lt;=0,51,RANK(AC4,$AC$4:$AC$60,0)))</f>
        <v>6</v>
      </c>
      <c r="AE4" s="40">
        <f>VLOOKUP(AD4,[1]Punktezuordnung!$A$2:$B$52,2,FALSE())</f>
        <v>45</v>
      </c>
      <c r="AF4" s="59" t="b">
        <f t="array" ref="AF4">IF(ISBLANK(LAT_Zielweit!$A$2),0,IF(ISBLANK(A4),0,IF((OR(EXACT(A4,LAT_Zielweit!$C$2:$C$155))),VLOOKUP(A4,LAT_Zielweit!$C$2:$I$155,4,FALSE))))</f>
        <v>0</v>
      </c>
      <c r="AG4" s="29">
        <f t="shared" ref="AG4:AG30" si="18">IF(AF4=FALSE,51,IF(AF4&lt;=0,51,RANK(AF4,$AF$4:$AF$60,0)))</f>
        <v>51</v>
      </c>
      <c r="AH4" s="40">
        <f>VLOOKUP(AG4,[1]Punktezuordnung!$A$2:$B$52,2,FALSE())</f>
        <v>0</v>
      </c>
      <c r="AI4" s="38" t="b">
        <f t="array" ref="AI4">IF(ISBLANK(LAT_Dreh!$A$2),0,IF(ISBLANK(A4),0,IF((OR(EXACT(A4,LAT_Dreh!$C$2:$C$156))),VLOOKUP(A4,LAT_Dreh!$C$2:$I$156,4,FALSE))))</f>
        <v>0</v>
      </c>
      <c r="AJ4" s="29">
        <f t="shared" ref="AJ4:AJ30" si="19">IF(AI4=FALSE,51,IF(AI4&lt;=0,51,RANK(AI4,$AI$4:$AI$49,0)))</f>
        <v>51</v>
      </c>
      <c r="AK4" s="40">
        <f>VLOOKUP(AJ4,[1]Punktezuordnung!$A$2:$B$52,2,FALSE())</f>
        <v>0</v>
      </c>
      <c r="AL4" s="27">
        <f t="array" ref="AL4">IF(ISBLANK(NIA_Cross!$A$2),100,IF(ISBLANK(A4),100,IF((OR(EXACT(A4,NIA_Cross!$C$2:$C$154))),VLOOKUP(A4,NIA_Cross!$C$2:$I$154,4,FALSE))))</f>
        <v>164.7</v>
      </c>
      <c r="AM4" s="29">
        <f t="shared" ref="AM4:AM30" si="20">IF(AL4=FALSE,51,IF(AL4=1000,51,RANK(AL4,$AL$4:$AL$60,1)))</f>
        <v>5</v>
      </c>
      <c r="AN4" s="30">
        <f>VLOOKUP(AM4,[1]Punktezuordnung!$A$2:$B$52,2,FALSE())</f>
        <v>46</v>
      </c>
      <c r="AO4" s="52">
        <f t="array" ref="AO4">IF(ISBLANK(NIA_Weit!$A$2),0,IF(ISBLANK(A4),0,IF((OR(EXACT(A4,NIA_Weit!$C$2:$C$153))),VLOOKUP(A4,NIA_Weit!$C$2:$I$153,4,FALSE))))</f>
        <v>21</v>
      </c>
      <c r="AP4" s="29">
        <f t="shared" ref="AP4:AP21" si="21">IF(AO4=FALSE,51,IF(AO4&lt;=0,51,RANK(AO4,$AO$4:$AO$49,0)))</f>
        <v>1</v>
      </c>
      <c r="AQ4" s="40">
        <f>VLOOKUP(AP4,[1]Punktezuordnung!$A$2:$B$52,2,FALSE())</f>
        <v>50</v>
      </c>
      <c r="AR4" s="26">
        <f t="array" ref="AR4">IF(ISBLANK(STO_Weit!$A$2),0,IF(ISBLANK(A4),0,IF((OR(EXACT(A4,STO_Weit!$C$2:$C$133))),VLOOKUP(A4,STO_Weit!$C$2:$I$133,4,FALSE))))</f>
        <v>2</v>
      </c>
      <c r="AS4" s="29">
        <f t="shared" ref="AS4:AS30" si="22">IF(AR4=FALSE,51,IF(AR4&lt;=0,51,RANK(AR4,$AR$4:$AR$49,0)))</f>
        <v>2</v>
      </c>
      <c r="AT4" s="30">
        <f>VLOOKUP(AS4,[1]Punktezuordnung!$A$2:$B$52,2,FALSE())</f>
        <v>49</v>
      </c>
      <c r="AU4" s="28">
        <f t="array" ref="AU4">IF(ISBLANK(STO_Schlagwurf!$A$2),0,IF(ISBLANK(A4),0,IF((OR(EXACT(A4,STO_Schlagwurf!$C$2:$C$133))),VLOOKUP(A4,STO_Schlagwurf!$C$2:$I$133,4,FALSE))))</f>
        <v>24</v>
      </c>
      <c r="AV4" s="29">
        <f t="shared" ref="AV4:AV30" si="23">IF(AU4=FALSE,51,IF(AU4&lt;=0,51,RANK(AU4,$AU$4:$AU$49,0)))</f>
        <v>2</v>
      </c>
      <c r="AW4" s="30">
        <f>VLOOKUP(AV4,[1]Punktezuordnung!$A$2:$B$52,2,FALSE())</f>
        <v>49</v>
      </c>
      <c r="AX4" s="26">
        <f t="array" ref="AX4">IF(ISBLANK(ANG_Hindernissprint!$A$2),100,IF(ISBLANK(A4),100,IF((OR(EXACT(A4,ANG_Hindernissprint!$C$2:$C$143))),VLOOKUP(A4,ANG_Hindernissprint!$C$2:$I$143,4,FALSE))))</f>
        <v>16</v>
      </c>
      <c r="AY4" s="33">
        <f t="shared" ref="AY4:AY30" si="24">IF(AX4=FALSE,51,IF(AX4&gt;=100,51,RANK(AX4,$AX$4:$AX$60,1)))</f>
        <v>4</v>
      </c>
      <c r="AZ4" s="30">
        <f>VLOOKUP(AY4,[1]Punktezuordnung!$A$2:$B$52,2,FALSE())</f>
        <v>47</v>
      </c>
      <c r="BA4" s="54">
        <f t="array" ref="BA4">IF(ISBLANK(ANG_Hoch!$A$2),0,IF(ISBLANK(A4),0,IF((OR(EXACT(A4,ANG_Hoch!$C$2:$C$143))),VLOOKUP(A4,ANG_Hoch!$C$2:$I$143,4,FALSE))))</f>
        <v>0.65</v>
      </c>
      <c r="BB4" s="29">
        <f t="shared" ref="BB4:BB30" si="25">IF(BA4=FALSE,51,IF(BA4&lt;=0,51,RANK(BA4,$BA$4:$BA$49,0)))</f>
        <v>2</v>
      </c>
      <c r="BC4" s="39">
        <f>VLOOKUP(BB4,[1]Punktezuordnung!$A$2:$B$52,2,FALSE())</f>
        <v>49</v>
      </c>
    </row>
    <row r="5" spans="1:55" x14ac:dyDescent="0.3">
      <c r="A5" s="24" t="s">
        <v>190</v>
      </c>
      <c r="B5" s="24" t="s">
        <v>32</v>
      </c>
      <c r="C5" s="24">
        <v>2019</v>
      </c>
      <c r="D5" s="24" t="s">
        <v>27</v>
      </c>
      <c r="E5" s="29">
        <f t="shared" si="0"/>
        <v>2</v>
      </c>
      <c r="F5" s="40">
        <f>SUM(LARGE(H5:S5,{1;2;3;4;5;6;7;8;9}))</f>
        <v>420</v>
      </c>
      <c r="G5" s="34">
        <f t="shared" si="1"/>
        <v>10</v>
      </c>
      <c r="H5" s="35">
        <f t="shared" si="2"/>
        <v>45</v>
      </c>
      <c r="I5" s="30">
        <f t="shared" si="3"/>
        <v>46</v>
      </c>
      <c r="J5" s="35">
        <f t="shared" si="4"/>
        <v>42</v>
      </c>
      <c r="K5" s="30">
        <f t="shared" si="5"/>
        <v>49</v>
      </c>
      <c r="L5" s="31">
        <f t="shared" si="6"/>
        <v>0</v>
      </c>
      <c r="M5" s="32">
        <f t="shared" si="7"/>
        <v>0</v>
      </c>
      <c r="N5" s="36">
        <f t="shared" si="8"/>
        <v>47</v>
      </c>
      <c r="O5" s="51">
        <f t="shared" si="9"/>
        <v>46</v>
      </c>
      <c r="P5" s="35">
        <f t="shared" si="10"/>
        <v>47</v>
      </c>
      <c r="Q5" s="30">
        <f t="shared" si="11"/>
        <v>48</v>
      </c>
      <c r="R5" s="35">
        <f t="shared" si="12"/>
        <v>45</v>
      </c>
      <c r="S5" s="30">
        <f t="shared" si="13"/>
        <v>47</v>
      </c>
      <c r="T5" s="25">
        <f t="array" ref="T5">IF(ISBLANK(ALS_Sprint!$A$2),100,IF(ISBLANK(A5),100,IF((OR(EXACT(A5,ALS_Sprint!$C$2:$C$148))),VLOOKUP(A5,ALS_Sprint!$C$2:$I$148,4,FALSE))))</f>
        <v>18</v>
      </c>
      <c r="U5" s="29">
        <f t="shared" si="14"/>
        <v>6</v>
      </c>
      <c r="V5" s="40">
        <f>VLOOKUP(U5,[1]Punktezuordnung!$A$2:$B$52,2,FALSE())</f>
        <v>45</v>
      </c>
      <c r="W5" s="55">
        <f t="array" ref="W5">IF(ISBLANK(ALS_Wurf!$A$2),0,IF(ISBLANK(A5),0,IF((OR(EXACT(A5,ALS_Wurf!$C$2:$C$148))),VLOOKUP(A5,ALS_Wurf!$C$2:$I$148,4,FALSE))))</f>
        <v>16</v>
      </c>
      <c r="X5" s="29">
        <f t="shared" si="15"/>
        <v>5</v>
      </c>
      <c r="Y5" s="40">
        <f>VLOOKUP(X5,[1]Punktezuordnung!$A$2:$B$52,2,FALSE())</f>
        <v>46</v>
      </c>
      <c r="Z5" s="28">
        <f t="array" ref="Z5">IF(ISBLANK(FRI_Sprint!$A$2),100,IF(ISBLANK(A5),100,IF((OR(EXACT(A5,FRI_Sprint!$C$2:$C$149))),VLOOKUP(A5,FRI_Sprint!$C$2:$I$149,4,FALSE))))</f>
        <v>51</v>
      </c>
      <c r="AA5" s="29">
        <f t="shared" si="16"/>
        <v>9</v>
      </c>
      <c r="AB5" s="40">
        <f>VLOOKUP(AA5,[1]Punktezuordnung!$A$2:$B$52,2,FALSE())</f>
        <v>42</v>
      </c>
      <c r="AC5" s="37">
        <f t="array" ref="AC5">IF(ISBLANK(FRI_Stoß!$A$2),0,IF(ISBLANK(A5),0,IF((OR(EXACT(A5,FRI_Stoß!$C$2:$C$147))),VLOOKUP(A5,FRI_Stoß!$C$2:$I$147,4,FALSE))))</f>
        <v>1.25</v>
      </c>
      <c r="AD5" s="29">
        <f t="shared" si="17"/>
        <v>2</v>
      </c>
      <c r="AE5" s="40">
        <f>VLOOKUP(AD5,[1]Punktezuordnung!$A$2:$B$52,2,FALSE())</f>
        <v>49</v>
      </c>
      <c r="AF5" s="59" t="b">
        <f t="array" ref="AF5">IF(ISBLANK(LAT_Zielweit!$A$2),0,IF(ISBLANK(A5),0,IF((OR(EXACT(A5,LAT_Zielweit!$C$2:$C$155))),VLOOKUP(A5,LAT_Zielweit!$C$2:$I$155,4,FALSE))))</f>
        <v>0</v>
      </c>
      <c r="AG5" s="29">
        <f t="shared" si="18"/>
        <v>51</v>
      </c>
      <c r="AH5" s="40">
        <f>VLOOKUP(AG5,[1]Punktezuordnung!$A$2:$B$52,2,FALSE())</f>
        <v>0</v>
      </c>
      <c r="AI5" s="38" t="b">
        <f t="array" ref="AI5">IF(ISBLANK(LAT_Dreh!$A$2),0,IF(ISBLANK(A5),0,IF((OR(EXACT(A5,LAT_Dreh!$C$2:$C$156))),VLOOKUP(A5,LAT_Dreh!$C$2:$I$156,4,FALSE))))</f>
        <v>0</v>
      </c>
      <c r="AJ5" s="29">
        <f t="shared" si="19"/>
        <v>51</v>
      </c>
      <c r="AK5" s="40">
        <f>VLOOKUP(AJ5,[1]Punktezuordnung!$A$2:$B$52,2,FALSE())</f>
        <v>0</v>
      </c>
      <c r="AL5" s="27">
        <f t="array" ref="AL5">IF(ISBLANK(NIA_Cross!$A$2),100,IF(ISBLANK(A5),100,IF((OR(EXACT(A5,NIA_Cross!$C$2:$C$154))),VLOOKUP(A5,NIA_Cross!$C$2:$I$154,4,FALSE))))</f>
        <v>161</v>
      </c>
      <c r="AM5" s="29">
        <f t="shared" si="20"/>
        <v>4</v>
      </c>
      <c r="AN5" s="30">
        <f>VLOOKUP(AM5,[1]Punktezuordnung!$A$2:$B$52,2,FALSE())</f>
        <v>47</v>
      </c>
      <c r="AO5" s="52">
        <f t="array" ref="AO5">IF(ISBLANK(NIA_Weit!$A$2),0,IF(ISBLANK(A5),0,IF((OR(EXACT(A5,NIA_Weit!$C$2:$C$153))),VLOOKUP(A5,NIA_Weit!$C$2:$I$153,4,FALSE))))</f>
        <v>14</v>
      </c>
      <c r="AP5" s="29">
        <f t="shared" si="21"/>
        <v>5</v>
      </c>
      <c r="AQ5" s="40">
        <f>VLOOKUP(AP5,[1]Punktezuordnung!$A$2:$B$52,2,FALSE())</f>
        <v>46</v>
      </c>
      <c r="AR5" s="26">
        <f t="array" ref="AR5">IF(ISBLANK(STO_Weit!$A$2),0,IF(ISBLANK(A5),0,IF((OR(EXACT(A5,STO_Weit!$C$2:$C$133))),VLOOKUP(A5,STO_Weit!$C$2:$I$133,4,FALSE))))</f>
        <v>1.5</v>
      </c>
      <c r="AS5" s="29">
        <f t="shared" si="22"/>
        <v>4</v>
      </c>
      <c r="AT5" s="30">
        <f>VLOOKUP(AS5,[1]Punktezuordnung!$A$2:$B$52,2,FALSE())</f>
        <v>47</v>
      </c>
      <c r="AU5" s="28">
        <f t="array" ref="AU5">IF(ISBLANK(STO_Schlagwurf!$A$2),0,IF(ISBLANK(A5),0,IF((OR(EXACT(A5,STO_Schlagwurf!$C$2:$C$133))),VLOOKUP(A5,STO_Schlagwurf!$C$2:$I$133,4,FALSE))))</f>
        <v>23</v>
      </c>
      <c r="AV5" s="29">
        <f t="shared" si="23"/>
        <v>3</v>
      </c>
      <c r="AW5" s="30">
        <f>VLOOKUP(AV5,[1]Punktezuordnung!$A$2:$B$52,2,FALSE())</f>
        <v>48</v>
      </c>
      <c r="AX5" s="26">
        <f t="array" ref="AX5">IF(ISBLANK(ANG_Hindernissprint!$A$2),100,IF(ISBLANK(A5),100,IF((OR(EXACT(A5,ANG_Hindernissprint!$C$2:$C$143))),VLOOKUP(A5,ANG_Hindernissprint!$C$2:$I$143,4,FALSE))))</f>
        <v>17.170000000000002</v>
      </c>
      <c r="AY5" s="33">
        <f t="shared" si="24"/>
        <v>6</v>
      </c>
      <c r="AZ5" s="30">
        <f>VLOOKUP(AY5,[1]Punktezuordnung!$A$2:$B$52,2,FALSE())</f>
        <v>45</v>
      </c>
      <c r="BA5" s="54">
        <f t="array" ref="BA5">IF(ISBLANK(ANG_Hoch!$A$2),0,IF(ISBLANK(A5),0,IF((OR(EXACT(A5,ANG_Hoch!$C$2:$C$143))),VLOOKUP(A5,ANG_Hoch!$C$2:$I$143,4,FALSE))))</f>
        <v>0.55000000000000004</v>
      </c>
      <c r="BB5" s="29">
        <f t="shared" si="25"/>
        <v>4</v>
      </c>
      <c r="BC5" s="39">
        <f>VLOOKUP(BB5,[1]Punktezuordnung!$A$2:$B$52,2,FALSE())</f>
        <v>47</v>
      </c>
    </row>
    <row r="6" spans="1:55" x14ac:dyDescent="0.3">
      <c r="A6" s="24" t="s">
        <v>185</v>
      </c>
      <c r="B6" s="24" t="s">
        <v>32</v>
      </c>
      <c r="C6" s="24">
        <v>2019</v>
      </c>
      <c r="D6" s="24" t="s">
        <v>25</v>
      </c>
      <c r="E6" s="29">
        <f t="shared" si="0"/>
        <v>3</v>
      </c>
      <c r="F6" s="40">
        <f>SUM(LARGE(H6:S6,{1;2;3;4;5;6;7;8;9}))</f>
        <v>386</v>
      </c>
      <c r="G6" s="34">
        <f t="shared" si="1"/>
        <v>8</v>
      </c>
      <c r="H6" s="35">
        <f t="shared" si="2"/>
        <v>50</v>
      </c>
      <c r="I6" s="30">
        <f t="shared" si="3"/>
        <v>48</v>
      </c>
      <c r="J6" s="35">
        <f t="shared" si="4"/>
        <v>49</v>
      </c>
      <c r="K6" s="30">
        <f t="shared" si="5"/>
        <v>49</v>
      </c>
      <c r="L6" s="31">
        <f t="shared" si="6"/>
        <v>50</v>
      </c>
      <c r="M6" s="32">
        <f t="shared" si="7"/>
        <v>45</v>
      </c>
      <c r="N6" s="36">
        <f t="shared" si="8"/>
        <v>0</v>
      </c>
      <c r="O6" s="51">
        <f t="shared" si="9"/>
        <v>0</v>
      </c>
      <c r="P6" s="35">
        <f t="shared" si="10"/>
        <v>0</v>
      </c>
      <c r="Q6" s="30">
        <f t="shared" si="11"/>
        <v>0</v>
      </c>
      <c r="R6" s="35">
        <f t="shared" si="12"/>
        <v>48</v>
      </c>
      <c r="S6" s="30">
        <f t="shared" si="13"/>
        <v>47</v>
      </c>
      <c r="T6" s="25">
        <f t="array" ref="T6">IF(ISBLANK(ALS_Sprint!$A$2),100,IF(ISBLANK(A6),100,IF((OR(EXACT(A6,ALS_Sprint!$C$2:$C$148))),VLOOKUP(A6,ALS_Sprint!$C$2:$I$148,4,FALSE))))</f>
        <v>16.28</v>
      </c>
      <c r="U6" s="29">
        <f t="shared" si="14"/>
        <v>1</v>
      </c>
      <c r="V6" s="40">
        <f>VLOOKUP(U6,[1]Punktezuordnung!$A$2:$B$52,2,FALSE())</f>
        <v>50</v>
      </c>
      <c r="W6" s="55">
        <f t="array" ref="W6">IF(ISBLANK(ALS_Wurf!$A$2),0,IF(ISBLANK(A6),0,IF((OR(EXACT(A6,ALS_Wurf!$C$2:$C$148))),VLOOKUP(A6,ALS_Wurf!$C$2:$I$148,4,FALSE))))</f>
        <v>22</v>
      </c>
      <c r="X6" s="29">
        <f t="shared" si="15"/>
        <v>3</v>
      </c>
      <c r="Y6" s="40">
        <f>VLOOKUP(X6,[1]Punktezuordnung!$A$2:$B$52,2,FALSE())</f>
        <v>48</v>
      </c>
      <c r="Z6" s="28">
        <f t="array" ref="Z6">IF(ISBLANK(FRI_Sprint!$A$2),100,IF(ISBLANK(A6),100,IF((OR(EXACT(A6,FRI_Sprint!$C$2:$C$149))),VLOOKUP(A6,FRI_Sprint!$C$2:$I$149,4,FALSE))))</f>
        <v>14.9</v>
      </c>
      <c r="AA6" s="29">
        <f t="shared" si="16"/>
        <v>2</v>
      </c>
      <c r="AB6" s="40">
        <f>VLOOKUP(AA6,[1]Punktezuordnung!$A$2:$B$52,2,FALSE())</f>
        <v>49</v>
      </c>
      <c r="AC6" s="37">
        <f t="array" ref="AC6">IF(ISBLANK(FRI_Stoß!$A$2),0,IF(ISBLANK(A6),0,IF((OR(EXACT(A6,FRI_Stoß!$C$2:$C$147))),VLOOKUP(A6,FRI_Stoß!$C$2:$I$147,4,FALSE))))</f>
        <v>1.25</v>
      </c>
      <c r="AD6" s="29">
        <f t="shared" si="17"/>
        <v>2</v>
      </c>
      <c r="AE6" s="40">
        <f>VLOOKUP(AD6,[1]Punktezuordnung!$A$2:$B$52,2,FALSE())</f>
        <v>49</v>
      </c>
      <c r="AF6" s="59">
        <f t="array" ref="AF6">IF(ISBLANK(LAT_Zielweit!$A$2),0,IF(ISBLANK(A6),0,IF((OR(EXACT(A6,LAT_Zielweit!$C$2:$C$155))),VLOOKUP(A6,LAT_Zielweit!$C$2:$I$155,4,FALSE))))</f>
        <v>3</v>
      </c>
      <c r="AG6" s="29">
        <f t="shared" si="18"/>
        <v>1</v>
      </c>
      <c r="AH6" s="40">
        <f>VLOOKUP(AG6,[1]Punktezuordnung!$A$2:$B$52,2,FALSE())</f>
        <v>50</v>
      </c>
      <c r="AI6" s="38">
        <f t="array" ref="AI6">IF(ISBLANK(LAT_Dreh!$A$2),0,IF(ISBLANK(A6),0,IF((OR(EXACT(A6,LAT_Dreh!$C$2:$C$156))),VLOOKUP(A6,LAT_Dreh!$C$2:$I$156,4,FALSE))))</f>
        <v>13</v>
      </c>
      <c r="AJ6" s="29">
        <f t="shared" si="19"/>
        <v>6</v>
      </c>
      <c r="AK6" s="40">
        <f>VLOOKUP(AJ6,[1]Punktezuordnung!$A$2:$B$52,2,FALSE())</f>
        <v>45</v>
      </c>
      <c r="AL6" s="27" t="b">
        <f t="array" ref="AL6">IF(ISBLANK(NIA_Cross!$A$2),100,IF(ISBLANK(A6),100,IF((OR(EXACT(A6,NIA_Cross!$C$2:$C$154))),VLOOKUP(A6,NIA_Cross!$C$2:$I$154,4,FALSE))))</f>
        <v>0</v>
      </c>
      <c r="AM6" s="29">
        <f t="shared" si="20"/>
        <v>51</v>
      </c>
      <c r="AN6" s="30">
        <f>VLOOKUP(AM6,[1]Punktezuordnung!$A$2:$B$52,2,FALSE())</f>
        <v>0</v>
      </c>
      <c r="AO6" s="52" t="b">
        <f t="array" ref="AO6">IF(ISBLANK(NIA_Weit!$A$2),0,IF(ISBLANK(A6),0,IF((OR(EXACT(A6,NIA_Weit!$C$2:$C$153))),VLOOKUP(A6,NIA_Weit!$C$2:$I$153,4,FALSE))))</f>
        <v>0</v>
      </c>
      <c r="AP6" s="29">
        <f t="shared" si="21"/>
        <v>51</v>
      </c>
      <c r="AQ6" s="40">
        <f>VLOOKUP(AP6,[1]Punktezuordnung!$A$2:$B$52,2,FALSE())</f>
        <v>0</v>
      </c>
      <c r="AR6" s="26" t="b">
        <f t="array" ref="AR6">IF(ISBLANK(STO_Weit!$A$2),0,IF(ISBLANK(A6),0,IF((OR(EXACT(A6,STO_Weit!$C$2:$C$133))),VLOOKUP(A6,STO_Weit!$C$2:$I$133,4,FALSE))))</f>
        <v>0</v>
      </c>
      <c r="AS6" s="29">
        <f t="shared" si="22"/>
        <v>51</v>
      </c>
      <c r="AT6" s="30">
        <f>VLOOKUP(AS6,[1]Punktezuordnung!$A$2:$B$52,2,FALSE())</f>
        <v>0</v>
      </c>
      <c r="AU6" s="28" t="b">
        <f t="array" ref="AU6">IF(ISBLANK(STO_Schlagwurf!$A$2),0,IF(ISBLANK(A6),0,IF((OR(EXACT(A6,STO_Schlagwurf!$C$2:$C$133))),VLOOKUP(A6,STO_Schlagwurf!$C$2:$I$133,4,FALSE))))</f>
        <v>0</v>
      </c>
      <c r="AV6" s="29">
        <f t="shared" si="23"/>
        <v>51</v>
      </c>
      <c r="AW6" s="30">
        <f>VLOOKUP(AV6,[1]Punktezuordnung!$A$2:$B$52,2,FALSE())</f>
        <v>0</v>
      </c>
      <c r="AX6" s="26">
        <f t="array" ref="AX6">IF(ISBLANK(ANG_Hindernissprint!$A$2),100,IF(ISBLANK(A6),100,IF((OR(EXACT(A6,ANG_Hindernissprint!$C$2:$C$143))),VLOOKUP(A6,ANG_Hindernissprint!$C$2:$I$143,4,FALSE))))</f>
        <v>15.61</v>
      </c>
      <c r="AY6" s="33">
        <f t="shared" si="24"/>
        <v>3</v>
      </c>
      <c r="AZ6" s="30">
        <f>VLOOKUP(AY6,[1]Punktezuordnung!$A$2:$B$52,2,FALSE())</f>
        <v>48</v>
      </c>
      <c r="BA6" s="54">
        <f t="array" ref="BA6">IF(ISBLANK(ANG_Hoch!$A$2),0,IF(ISBLANK(A6),0,IF((OR(EXACT(A6,ANG_Hoch!$C$2:$C$143))),VLOOKUP(A6,ANG_Hoch!$C$2:$I$143,4,FALSE))))</f>
        <v>0.55000000000000004</v>
      </c>
      <c r="BB6" s="29">
        <f t="shared" si="25"/>
        <v>4</v>
      </c>
      <c r="BC6" s="39">
        <f>VLOOKUP(BB6,[1]Punktezuordnung!$A$2:$B$52,2,FALSE())</f>
        <v>47</v>
      </c>
    </row>
    <row r="7" spans="1:55" x14ac:dyDescent="0.3">
      <c r="A7" s="24" t="s">
        <v>222</v>
      </c>
      <c r="B7" s="24" t="s">
        <v>32</v>
      </c>
      <c r="C7" s="24">
        <v>2019</v>
      </c>
      <c r="D7" s="24" t="s">
        <v>26</v>
      </c>
      <c r="E7" s="29">
        <f t="shared" si="0"/>
        <v>4</v>
      </c>
      <c r="F7" s="40">
        <f>SUM(LARGE(H7:S7,{1;2;3;4;5;6;7;8;9}))</f>
        <v>383</v>
      </c>
      <c r="G7" s="34">
        <f t="shared" si="1"/>
        <v>8</v>
      </c>
      <c r="H7" s="35">
        <f t="shared" si="2"/>
        <v>0</v>
      </c>
      <c r="I7" s="30">
        <f t="shared" si="3"/>
        <v>0</v>
      </c>
      <c r="J7" s="35">
        <f t="shared" si="4"/>
        <v>43</v>
      </c>
      <c r="K7" s="30">
        <f t="shared" si="5"/>
        <v>49</v>
      </c>
      <c r="L7" s="31">
        <f t="shared" si="6"/>
        <v>47</v>
      </c>
      <c r="M7" s="32">
        <f t="shared" si="7"/>
        <v>50</v>
      </c>
      <c r="N7" s="36">
        <f t="shared" si="8"/>
        <v>0</v>
      </c>
      <c r="O7" s="51">
        <f t="shared" si="9"/>
        <v>0</v>
      </c>
      <c r="P7" s="35">
        <f t="shared" si="10"/>
        <v>48</v>
      </c>
      <c r="Q7" s="30">
        <f t="shared" si="11"/>
        <v>47</v>
      </c>
      <c r="R7" s="35">
        <f t="shared" si="12"/>
        <v>50</v>
      </c>
      <c r="S7" s="30">
        <f t="shared" si="13"/>
        <v>49</v>
      </c>
      <c r="T7" s="25" t="b">
        <f t="array" ref="T7">IF(ISBLANK(ALS_Sprint!$A$2),100,IF(ISBLANK(A7),100,IF((OR(EXACT(A7,ALS_Sprint!$C$2:$C$148))),VLOOKUP(A7,ALS_Sprint!$C$2:$I$148,4,FALSE))))</f>
        <v>0</v>
      </c>
      <c r="U7" s="29">
        <f t="shared" si="14"/>
        <v>51</v>
      </c>
      <c r="V7" s="40">
        <f>VLOOKUP(U7,[1]Punktezuordnung!$A$2:$B$52,2,FALSE())</f>
        <v>0</v>
      </c>
      <c r="W7" s="55" t="b">
        <f t="array" ref="W7">IF(ISBLANK(ALS_Wurf!$A$2),0,IF(ISBLANK(A7),0,IF((OR(EXACT(A7,ALS_Wurf!$C$2:$C$148))),VLOOKUP(A7,ALS_Wurf!$C$2:$I$148,4,FALSE))))</f>
        <v>0</v>
      </c>
      <c r="X7" s="29">
        <f t="shared" si="15"/>
        <v>51</v>
      </c>
      <c r="Y7" s="40">
        <f>VLOOKUP(X7,[1]Punktezuordnung!$A$2:$B$52,2,FALSE())</f>
        <v>0</v>
      </c>
      <c r="Z7" s="28">
        <f t="array" ref="Z7">IF(ISBLANK(FRI_Sprint!$A$2),100,IF(ISBLANK(A7),100,IF((OR(EXACT(A7,FRI_Sprint!$C$2:$C$149))),VLOOKUP(A7,FRI_Sprint!$C$2:$I$149,4,FALSE))))</f>
        <v>50</v>
      </c>
      <c r="AA7" s="29">
        <f t="shared" si="16"/>
        <v>8</v>
      </c>
      <c r="AB7" s="40">
        <f>VLOOKUP(AA7,[1]Punktezuordnung!$A$2:$B$52,2,FALSE())</f>
        <v>43</v>
      </c>
      <c r="AC7" s="37">
        <f t="array" ref="AC7">IF(ISBLANK(FRI_Stoß!$A$2),0,IF(ISBLANK(A7),0,IF((OR(EXACT(A7,FRI_Stoß!$C$2:$C$147))),VLOOKUP(A7,FRI_Stoß!$C$2:$I$147,4,FALSE))))</f>
        <v>1.25</v>
      </c>
      <c r="AD7" s="29">
        <f t="shared" si="17"/>
        <v>2</v>
      </c>
      <c r="AE7" s="40">
        <f>VLOOKUP(AD7,[1]Punktezuordnung!$A$2:$B$52,2,FALSE())</f>
        <v>49</v>
      </c>
      <c r="AF7" s="59">
        <f t="array" ref="AF7">IF(ISBLANK(LAT_Zielweit!$A$2),0,IF(ISBLANK(A7),0,IF((OR(EXACT(A7,LAT_Zielweit!$C$2:$C$155))),VLOOKUP(A7,LAT_Zielweit!$C$2:$I$155,4,FALSE))))</f>
        <v>1</v>
      </c>
      <c r="AG7" s="29">
        <f t="shared" si="18"/>
        <v>4</v>
      </c>
      <c r="AH7" s="40">
        <f>VLOOKUP(AG7,[1]Punktezuordnung!$A$2:$B$52,2,FALSE())</f>
        <v>47</v>
      </c>
      <c r="AI7" s="38">
        <f t="array" ref="AI7">IF(ISBLANK(LAT_Dreh!$A$2),0,IF(ISBLANK(A7),0,IF((OR(EXACT(A7,LAT_Dreh!$C$2:$C$156))),VLOOKUP(A7,LAT_Dreh!$C$2:$I$156,4,FALSE))))</f>
        <v>15</v>
      </c>
      <c r="AJ7" s="29">
        <f t="shared" si="19"/>
        <v>1</v>
      </c>
      <c r="AK7" s="40">
        <f>VLOOKUP(AJ7,[1]Punktezuordnung!$A$2:$B$52,2,FALSE())</f>
        <v>50</v>
      </c>
      <c r="AL7" s="27" t="b">
        <f t="array" ref="AL7">IF(ISBLANK(NIA_Cross!$A$2),100,IF(ISBLANK(A7),100,IF((OR(EXACT(A7,NIA_Cross!$C$2:$C$154))),VLOOKUP(A7,NIA_Cross!$C$2:$I$154,4,FALSE))))</f>
        <v>0</v>
      </c>
      <c r="AM7" s="29">
        <f t="shared" si="20"/>
        <v>51</v>
      </c>
      <c r="AN7" s="30">
        <f>VLOOKUP(AM7,[1]Punktezuordnung!$A$2:$B$52,2,FALSE())</f>
        <v>0</v>
      </c>
      <c r="AO7" s="52" t="b">
        <f t="array" ref="AO7">IF(ISBLANK(NIA_Weit!$A$2),0,IF(ISBLANK(A7),0,IF((OR(EXACT(A7,NIA_Weit!$C$2:$C$153))),VLOOKUP(A7,NIA_Weit!$C$2:$I$153,4,FALSE))))</f>
        <v>0</v>
      </c>
      <c r="AP7" s="29">
        <f t="shared" si="21"/>
        <v>51</v>
      </c>
      <c r="AQ7" s="40">
        <f>VLOOKUP(AP7,[1]Punktezuordnung!$A$2:$B$52,2,FALSE())</f>
        <v>0</v>
      </c>
      <c r="AR7" s="26">
        <f t="array" ref="AR7">IF(ISBLANK(STO_Weit!$A$2),0,IF(ISBLANK(A7),0,IF((OR(EXACT(A7,STO_Weit!$C$2:$C$133))),VLOOKUP(A7,STO_Weit!$C$2:$I$133,4,FALSE))))</f>
        <v>1.75</v>
      </c>
      <c r="AS7" s="29">
        <f t="shared" si="22"/>
        <v>3</v>
      </c>
      <c r="AT7" s="30">
        <f>VLOOKUP(AS7,[1]Punktezuordnung!$A$2:$B$52,2,FALSE())</f>
        <v>48</v>
      </c>
      <c r="AU7" s="28">
        <f t="array" ref="AU7">IF(ISBLANK(STO_Schlagwurf!$A$2),0,IF(ISBLANK(A7),0,IF((OR(EXACT(A7,STO_Schlagwurf!$C$2:$C$133))),VLOOKUP(A7,STO_Schlagwurf!$C$2:$I$133,4,FALSE))))</f>
        <v>21</v>
      </c>
      <c r="AV7" s="29">
        <f t="shared" si="23"/>
        <v>4</v>
      </c>
      <c r="AW7" s="30">
        <f>VLOOKUP(AV7,[1]Punktezuordnung!$A$2:$B$52,2,FALSE())</f>
        <v>47</v>
      </c>
      <c r="AX7" s="26">
        <f t="array" ref="AX7">IF(ISBLANK(ANG_Hindernissprint!$A$2),100,IF(ISBLANK(A7),100,IF((OR(EXACT(A7,ANG_Hindernissprint!$C$2:$C$143))),VLOOKUP(A7,ANG_Hindernissprint!$C$2:$I$143,4,FALSE))))</f>
        <v>14.83</v>
      </c>
      <c r="AY7" s="33">
        <f t="shared" si="24"/>
        <v>1</v>
      </c>
      <c r="AZ7" s="30">
        <f>VLOOKUP(AY7,[1]Punktezuordnung!$A$2:$B$52,2,FALSE())</f>
        <v>50</v>
      </c>
      <c r="BA7" s="54">
        <f t="array" ref="BA7">IF(ISBLANK(ANG_Hoch!$A$2),0,IF(ISBLANK(A7),0,IF((OR(EXACT(A7,ANG_Hoch!$C$2:$C$143))),VLOOKUP(A7,ANG_Hoch!$C$2:$I$143,4,FALSE))))</f>
        <v>0.65</v>
      </c>
      <c r="BB7" s="29">
        <f t="shared" si="25"/>
        <v>2</v>
      </c>
      <c r="BC7" s="39">
        <f>VLOOKUP(BB7,[1]Punktezuordnung!$A$2:$B$52,2,FALSE())</f>
        <v>49</v>
      </c>
    </row>
    <row r="8" spans="1:55" x14ac:dyDescent="0.3">
      <c r="A8" s="24" t="s">
        <v>189</v>
      </c>
      <c r="B8" s="24" t="s">
        <v>32</v>
      </c>
      <c r="C8" s="24">
        <v>2019</v>
      </c>
      <c r="D8" s="24" t="s">
        <v>25</v>
      </c>
      <c r="E8" s="29">
        <f t="shared" si="0"/>
        <v>5</v>
      </c>
      <c r="F8" s="40">
        <f>SUM(LARGE(H8:S8,{1;2;3;4;5;6;7;8;9}))</f>
        <v>368</v>
      </c>
      <c r="G8" s="34">
        <f t="shared" si="1"/>
        <v>8</v>
      </c>
      <c r="H8" s="35">
        <f t="shared" si="2"/>
        <v>46</v>
      </c>
      <c r="I8" s="30">
        <f t="shared" si="3"/>
        <v>42</v>
      </c>
      <c r="J8" s="35">
        <f t="shared" si="4"/>
        <v>48</v>
      </c>
      <c r="K8" s="30">
        <f t="shared" si="5"/>
        <v>49</v>
      </c>
      <c r="L8" s="31">
        <f t="shared" si="6"/>
        <v>47</v>
      </c>
      <c r="M8" s="32">
        <f t="shared" si="7"/>
        <v>46</v>
      </c>
      <c r="N8" s="36">
        <f t="shared" si="8"/>
        <v>0</v>
      </c>
      <c r="O8" s="51">
        <f t="shared" si="9"/>
        <v>0</v>
      </c>
      <c r="P8" s="35">
        <f t="shared" si="10"/>
        <v>46</v>
      </c>
      <c r="Q8" s="30">
        <f t="shared" si="11"/>
        <v>44</v>
      </c>
      <c r="R8" s="35">
        <f t="shared" si="12"/>
        <v>0</v>
      </c>
      <c r="S8" s="30">
        <f t="shared" si="13"/>
        <v>0</v>
      </c>
      <c r="T8" s="25">
        <f t="array" ref="T8">IF(ISBLANK(ALS_Sprint!$A$2),100,IF(ISBLANK(A8),100,IF((OR(EXACT(A8,ALS_Sprint!$C$2:$C$148))),VLOOKUP(A8,ALS_Sprint!$C$2:$I$148,4,FALSE))))</f>
        <v>17.940000000000001</v>
      </c>
      <c r="U8" s="29">
        <f t="shared" si="14"/>
        <v>5</v>
      </c>
      <c r="V8" s="40">
        <f>VLOOKUP(U8,[1]Punktezuordnung!$A$2:$B$52,2,FALSE())</f>
        <v>46</v>
      </c>
      <c r="W8" s="55">
        <f t="array" ref="W8">IF(ISBLANK(ALS_Wurf!$A$2),0,IF(ISBLANK(A8),0,IF((OR(EXACT(A8,ALS_Wurf!$C$2:$C$148))),VLOOKUP(A8,ALS_Wurf!$C$2:$I$148,4,FALSE))))</f>
        <v>14</v>
      </c>
      <c r="X8" s="29">
        <f t="shared" si="15"/>
        <v>9</v>
      </c>
      <c r="Y8" s="40">
        <f>VLOOKUP(X8,[1]Punktezuordnung!$A$2:$B$52,2,FALSE())</f>
        <v>42</v>
      </c>
      <c r="Z8" s="28">
        <f t="array" ref="Z8">IF(ISBLANK(FRI_Sprint!$A$2),100,IF(ISBLANK(A8),100,IF((OR(EXACT(A8,FRI_Sprint!$C$2:$C$149))),VLOOKUP(A8,FRI_Sprint!$C$2:$I$149,4,FALSE))))</f>
        <v>15.2</v>
      </c>
      <c r="AA8" s="29">
        <f t="shared" si="16"/>
        <v>3</v>
      </c>
      <c r="AB8" s="40">
        <f>VLOOKUP(AA8,[1]Punktezuordnung!$A$2:$B$52,2,FALSE())</f>
        <v>48</v>
      </c>
      <c r="AC8" s="37">
        <f t="array" ref="AC8">IF(ISBLANK(FRI_Stoß!$A$2),0,IF(ISBLANK(A8),0,IF((OR(EXACT(A8,FRI_Stoß!$C$2:$C$147))),VLOOKUP(A8,FRI_Stoß!$C$2:$I$147,4,FALSE))))</f>
        <v>1.25</v>
      </c>
      <c r="AD8" s="29">
        <f t="shared" si="17"/>
        <v>2</v>
      </c>
      <c r="AE8" s="40">
        <f>VLOOKUP(AD8,[1]Punktezuordnung!$A$2:$B$52,2,FALSE())</f>
        <v>49</v>
      </c>
      <c r="AF8" s="59">
        <f t="array" ref="AF8">IF(ISBLANK(LAT_Zielweit!$A$2),0,IF(ISBLANK(A8),0,IF((OR(EXACT(A8,LAT_Zielweit!$C$2:$C$155))),VLOOKUP(A8,LAT_Zielweit!$C$2:$I$155,4,FALSE))))</f>
        <v>1</v>
      </c>
      <c r="AG8" s="29">
        <f t="shared" si="18"/>
        <v>4</v>
      </c>
      <c r="AH8" s="40">
        <f>VLOOKUP(AG8,[1]Punktezuordnung!$A$2:$B$52,2,FALSE())</f>
        <v>47</v>
      </c>
      <c r="AI8" s="38">
        <f t="array" ref="AI8">IF(ISBLANK(LAT_Dreh!$A$2),0,IF(ISBLANK(A8),0,IF((OR(EXACT(A8,LAT_Dreh!$C$2:$C$156))),VLOOKUP(A8,LAT_Dreh!$C$2:$I$156,4,FALSE))))</f>
        <v>14</v>
      </c>
      <c r="AJ8" s="29">
        <f t="shared" si="19"/>
        <v>5</v>
      </c>
      <c r="AK8" s="40">
        <f>VLOOKUP(AJ8,[1]Punktezuordnung!$A$2:$B$52,2,FALSE())</f>
        <v>46</v>
      </c>
      <c r="AL8" s="27" t="b">
        <f t="array" ref="AL8">IF(ISBLANK(NIA_Cross!$A$2),100,IF(ISBLANK(A8),100,IF((OR(EXACT(A8,NIA_Cross!$C$2:$C$154))),VLOOKUP(A8,NIA_Cross!$C$2:$I$154,4,FALSE))))</f>
        <v>0</v>
      </c>
      <c r="AM8" s="29">
        <f t="shared" si="20"/>
        <v>51</v>
      </c>
      <c r="AN8" s="30">
        <f>VLOOKUP(AM8,[1]Punktezuordnung!$A$2:$B$52,2,FALSE())</f>
        <v>0</v>
      </c>
      <c r="AO8" s="52" t="b">
        <f t="array" ref="AO8">IF(ISBLANK(NIA_Weit!$A$2),0,IF(ISBLANK(A8),0,IF((OR(EXACT(A8,NIA_Weit!$C$2:$C$153))),VLOOKUP(A8,NIA_Weit!$C$2:$I$153,4,FALSE))))</f>
        <v>0</v>
      </c>
      <c r="AP8" s="29">
        <f t="shared" si="21"/>
        <v>51</v>
      </c>
      <c r="AQ8" s="40">
        <f>VLOOKUP(AP8,[1]Punktezuordnung!$A$2:$B$52,2,FALSE())</f>
        <v>0</v>
      </c>
      <c r="AR8" s="26">
        <f t="array" ref="AR8">IF(ISBLANK(STO_Weit!$A$2),0,IF(ISBLANK(A8),0,IF((OR(EXACT(A8,STO_Weit!$C$2:$C$133))),VLOOKUP(A8,STO_Weit!$C$2:$I$133,4,FALSE))))</f>
        <v>1.25</v>
      </c>
      <c r="AS8" s="29">
        <f t="shared" si="22"/>
        <v>5</v>
      </c>
      <c r="AT8" s="30">
        <f>VLOOKUP(AS8,[1]Punktezuordnung!$A$2:$B$52,2,FALSE())</f>
        <v>46</v>
      </c>
      <c r="AU8" s="28">
        <f t="array" ref="AU8">IF(ISBLANK(STO_Schlagwurf!$A$2),0,IF(ISBLANK(A8),0,IF((OR(EXACT(A8,STO_Schlagwurf!$C$2:$C$133))),VLOOKUP(A8,STO_Schlagwurf!$C$2:$I$133,4,FALSE))))</f>
        <v>17</v>
      </c>
      <c r="AV8" s="29">
        <f t="shared" si="23"/>
        <v>7</v>
      </c>
      <c r="AW8" s="30">
        <f>VLOOKUP(AV8,[1]Punktezuordnung!$A$2:$B$52,2,FALSE())</f>
        <v>44</v>
      </c>
      <c r="AX8" s="26" t="b">
        <f t="array" ref="AX8">IF(ISBLANK(ANG_Hindernissprint!$A$2),100,IF(ISBLANK(A8),100,IF((OR(EXACT(A8,ANG_Hindernissprint!$C$2:$C$143))),VLOOKUP(A8,ANG_Hindernissprint!$C$2:$I$143,4,FALSE))))</f>
        <v>0</v>
      </c>
      <c r="AY8" s="33">
        <f t="shared" si="24"/>
        <v>51</v>
      </c>
      <c r="AZ8" s="30">
        <f>VLOOKUP(AY8,[1]Punktezuordnung!$A$2:$B$52,2,FALSE())</f>
        <v>0</v>
      </c>
      <c r="BA8" s="54" t="b">
        <f t="array" ref="BA8">IF(ISBLANK(ANG_Hoch!$A$2),0,IF(ISBLANK(A8),0,IF((OR(EXACT(A8,ANG_Hoch!$C$2:$C$143))),VLOOKUP(A8,ANG_Hoch!$C$2:$I$143,4,FALSE))))</f>
        <v>0</v>
      </c>
      <c r="BB8" s="29">
        <f t="shared" si="25"/>
        <v>51</v>
      </c>
      <c r="BC8" s="39">
        <f>VLOOKUP(BB8,[1]Punktezuordnung!$A$2:$B$52,2,FALSE())</f>
        <v>0</v>
      </c>
    </row>
    <row r="9" spans="1:55" x14ac:dyDescent="0.3">
      <c r="A9" s="24" t="s">
        <v>194</v>
      </c>
      <c r="B9" s="24" t="s">
        <v>32</v>
      </c>
      <c r="C9" s="24">
        <v>2020</v>
      </c>
      <c r="D9" s="24" t="s">
        <v>26</v>
      </c>
      <c r="E9" s="29">
        <f t="shared" si="0"/>
        <v>6</v>
      </c>
      <c r="F9" s="40">
        <f>SUM(LARGE(H9:S9,{1;2;3;4;5;6;7;8;9}))</f>
        <v>343</v>
      </c>
      <c r="G9" s="34">
        <f t="shared" si="1"/>
        <v>8</v>
      </c>
      <c r="H9" s="35">
        <f t="shared" si="2"/>
        <v>43</v>
      </c>
      <c r="I9" s="30">
        <f t="shared" si="3"/>
        <v>40</v>
      </c>
      <c r="J9" s="35">
        <f t="shared" si="4"/>
        <v>41</v>
      </c>
      <c r="K9" s="30">
        <f t="shared" si="5"/>
        <v>41</v>
      </c>
      <c r="L9" s="31">
        <f t="shared" si="6"/>
        <v>0</v>
      </c>
      <c r="M9" s="32">
        <f t="shared" si="7"/>
        <v>0</v>
      </c>
      <c r="N9" s="36">
        <f t="shared" si="8"/>
        <v>45</v>
      </c>
      <c r="O9" s="51">
        <f t="shared" si="9"/>
        <v>44</v>
      </c>
      <c r="P9" s="35">
        <f t="shared" si="10"/>
        <v>0</v>
      </c>
      <c r="Q9" s="30">
        <f t="shared" si="11"/>
        <v>0</v>
      </c>
      <c r="R9" s="35">
        <f t="shared" si="12"/>
        <v>46</v>
      </c>
      <c r="S9" s="30">
        <f t="shared" si="13"/>
        <v>43</v>
      </c>
      <c r="T9" s="25">
        <f t="array" ref="T9">IF(ISBLANK(ALS_Sprint!$A$2),100,IF(ISBLANK(A9),100,IF((OR(EXACT(A9,ALS_Sprint!$C$2:$C$148))),VLOOKUP(A9,ALS_Sprint!$C$2:$I$148,4,FALSE))))</f>
        <v>19.649999999999999</v>
      </c>
      <c r="U9" s="29">
        <f t="shared" si="14"/>
        <v>8</v>
      </c>
      <c r="V9" s="40">
        <f>VLOOKUP(U9,[1]Punktezuordnung!$A$2:$B$52,2,FALSE())</f>
        <v>43</v>
      </c>
      <c r="W9" s="55">
        <f t="array" ref="W9">IF(ISBLANK(ALS_Wurf!$A$2),0,IF(ISBLANK(A9),0,IF((OR(EXACT(A9,ALS_Wurf!$C$2:$C$148))),VLOOKUP(A9,ALS_Wurf!$C$2:$I$148,4,FALSE))))</f>
        <v>12</v>
      </c>
      <c r="X9" s="29">
        <f t="shared" si="15"/>
        <v>11</v>
      </c>
      <c r="Y9" s="40">
        <f>VLOOKUP(X9,[1]Punktezuordnung!$A$2:$B$52,2,FALSE())</f>
        <v>40</v>
      </c>
      <c r="Z9" s="28">
        <f t="array" ref="Z9">IF(ISBLANK(FRI_Sprint!$A$2),100,IF(ISBLANK(A9),100,IF((OR(EXACT(A9,FRI_Sprint!$C$2:$C$149))),VLOOKUP(A9,FRI_Sprint!$C$2:$I$149,4,FALSE))))</f>
        <v>52</v>
      </c>
      <c r="AA9" s="29">
        <f t="shared" si="16"/>
        <v>10</v>
      </c>
      <c r="AB9" s="40">
        <f>VLOOKUP(AA9,[1]Punktezuordnung!$A$2:$B$52,2,FALSE())</f>
        <v>41</v>
      </c>
      <c r="AC9" s="37">
        <f t="array" ref="AC9">IF(ISBLANK(FRI_Stoß!$A$2),0,IF(ISBLANK(A9),0,IF((OR(EXACT(A9,FRI_Stoß!$C$2:$C$147))),VLOOKUP(A9,FRI_Stoß!$C$2:$I$147,4,FALSE))))</f>
        <v>0.1</v>
      </c>
      <c r="AD9" s="29">
        <f t="shared" si="17"/>
        <v>10</v>
      </c>
      <c r="AE9" s="40">
        <f>VLOOKUP(AD9,[1]Punktezuordnung!$A$2:$B$52,2,FALSE())</f>
        <v>41</v>
      </c>
      <c r="AF9" s="59" t="b">
        <f t="array" ref="AF9">IF(ISBLANK(LAT_Zielweit!$A$2),0,IF(ISBLANK(A9),0,IF((OR(EXACT(A9,LAT_Zielweit!$C$2:$C$155))),VLOOKUP(A9,LAT_Zielweit!$C$2:$I$155,4,FALSE))))</f>
        <v>0</v>
      </c>
      <c r="AG9" s="29">
        <f t="shared" si="18"/>
        <v>51</v>
      </c>
      <c r="AH9" s="40">
        <f>VLOOKUP(AG9,[1]Punktezuordnung!$A$2:$B$52,2,FALSE())</f>
        <v>0</v>
      </c>
      <c r="AI9" s="38" t="b">
        <f t="array" ref="AI9">IF(ISBLANK(LAT_Dreh!$A$2),0,IF(ISBLANK(A9),0,IF((OR(EXACT(A9,LAT_Dreh!$C$2:$C$156))),VLOOKUP(A9,LAT_Dreh!$C$2:$I$156,4,FALSE))))</f>
        <v>0</v>
      </c>
      <c r="AJ9" s="29">
        <f t="shared" si="19"/>
        <v>51</v>
      </c>
      <c r="AK9" s="40">
        <f>VLOOKUP(AJ9,[1]Punktezuordnung!$A$2:$B$52,2,FALSE())</f>
        <v>0</v>
      </c>
      <c r="AL9" s="27">
        <f t="array" ref="AL9">IF(ISBLANK(NIA_Cross!$A$2),100,IF(ISBLANK(A9),100,IF((OR(EXACT(A9,NIA_Cross!$C$2:$C$154))),VLOOKUP(A9,NIA_Cross!$C$2:$I$154,4,FALSE))))</f>
        <v>167.4</v>
      </c>
      <c r="AM9" s="29">
        <f t="shared" si="20"/>
        <v>6</v>
      </c>
      <c r="AN9" s="30">
        <f>VLOOKUP(AM9,[1]Punktezuordnung!$A$2:$B$52,2,FALSE())</f>
        <v>45</v>
      </c>
      <c r="AO9" s="52">
        <f t="array" ref="AO9">IF(ISBLANK(NIA_Weit!$A$2),0,IF(ISBLANK(A9),0,IF((OR(EXACT(A9,NIA_Weit!$C$2:$C$153))),VLOOKUP(A9,NIA_Weit!$C$2:$I$153,4,FALSE))))</f>
        <v>6</v>
      </c>
      <c r="AP9" s="29">
        <f t="shared" si="21"/>
        <v>7</v>
      </c>
      <c r="AQ9" s="40">
        <f>VLOOKUP(AP9,[1]Punktezuordnung!$A$2:$B$52,2,FALSE())</f>
        <v>44</v>
      </c>
      <c r="AR9" s="26" t="b">
        <f t="array" ref="AR9">IF(ISBLANK(STO_Weit!$A$2),0,IF(ISBLANK(A9),0,IF((OR(EXACT(A9,STO_Weit!$C$2:$C$133))),VLOOKUP(A9,STO_Weit!$C$2:$I$133,4,FALSE))))</f>
        <v>0</v>
      </c>
      <c r="AS9" s="29">
        <f t="shared" si="22"/>
        <v>51</v>
      </c>
      <c r="AT9" s="30">
        <f>VLOOKUP(AS9,[1]Punktezuordnung!$A$2:$B$52,2,FALSE())</f>
        <v>0</v>
      </c>
      <c r="AU9" s="28" t="b">
        <f t="array" ref="AU9">IF(ISBLANK(STO_Schlagwurf!$A$2),0,IF(ISBLANK(A9),0,IF((OR(EXACT(A9,STO_Schlagwurf!$C$2:$C$133))),VLOOKUP(A9,STO_Schlagwurf!$C$2:$I$133,4,FALSE))))</f>
        <v>0</v>
      </c>
      <c r="AV9" s="29">
        <f t="shared" si="23"/>
        <v>51</v>
      </c>
      <c r="AW9" s="30">
        <f>VLOOKUP(AV9,[1]Punktezuordnung!$A$2:$B$52,2,FALSE())</f>
        <v>0</v>
      </c>
      <c r="AX9" s="26">
        <f t="array" ref="AX9">IF(ISBLANK(ANG_Hindernissprint!$A$2),100,IF(ISBLANK(A9),100,IF((OR(EXACT(A9,ANG_Hindernissprint!$C$2:$C$143))),VLOOKUP(A9,ANG_Hindernissprint!$C$2:$I$143,4,FALSE))))</f>
        <v>17.13</v>
      </c>
      <c r="AY9" s="33">
        <f t="shared" si="24"/>
        <v>5</v>
      </c>
      <c r="AZ9" s="30">
        <f>VLOOKUP(AY9,[1]Punktezuordnung!$A$2:$B$52,2,FALSE())</f>
        <v>46</v>
      </c>
      <c r="BA9" s="54">
        <f t="array" ref="BA9">IF(ISBLANK(ANG_Hoch!$A$2),0,IF(ISBLANK(A9),0,IF((OR(EXACT(A9,ANG_Hoch!$C$2:$C$143))),VLOOKUP(A9,ANG_Hoch!$C$2:$I$143,4,FALSE))))</f>
        <v>0.1</v>
      </c>
      <c r="BB9" s="29">
        <f t="shared" si="25"/>
        <v>8</v>
      </c>
      <c r="BC9" s="39">
        <f>VLOOKUP(BB9,[1]Punktezuordnung!$A$2:$B$52,2,FALSE())</f>
        <v>43</v>
      </c>
    </row>
    <row r="10" spans="1:55" x14ac:dyDescent="0.3">
      <c r="A10" s="24" t="s">
        <v>195</v>
      </c>
      <c r="B10" s="24" t="s">
        <v>32</v>
      </c>
      <c r="C10" s="24">
        <v>2020</v>
      </c>
      <c r="D10" s="24" t="s">
        <v>26</v>
      </c>
      <c r="E10" s="29">
        <f t="shared" si="0"/>
        <v>7</v>
      </c>
      <c r="F10" s="40">
        <f>SUM(LARGE(H10:S10,{1;2;3;4;5;6;7;8;9}))</f>
        <v>305</v>
      </c>
      <c r="G10" s="34">
        <f t="shared" si="1"/>
        <v>7</v>
      </c>
      <c r="H10" s="35">
        <f t="shared" si="2"/>
        <v>40</v>
      </c>
      <c r="I10" s="30">
        <f t="shared" si="3"/>
        <v>45</v>
      </c>
      <c r="J10" s="35">
        <f t="shared" si="4"/>
        <v>44</v>
      </c>
      <c r="K10" s="30">
        <f t="shared" si="5"/>
        <v>43</v>
      </c>
      <c r="L10" s="31">
        <f t="shared" si="6"/>
        <v>0</v>
      </c>
      <c r="M10" s="32">
        <f t="shared" si="7"/>
        <v>0</v>
      </c>
      <c r="N10" s="36">
        <f t="shared" si="8"/>
        <v>0</v>
      </c>
      <c r="O10" s="51">
        <f t="shared" si="9"/>
        <v>45</v>
      </c>
      <c r="P10" s="35">
        <f t="shared" si="10"/>
        <v>0</v>
      </c>
      <c r="Q10" s="30">
        <f t="shared" si="11"/>
        <v>0</v>
      </c>
      <c r="R10" s="35">
        <f t="shared" si="12"/>
        <v>43</v>
      </c>
      <c r="S10" s="30">
        <f t="shared" si="13"/>
        <v>45</v>
      </c>
      <c r="T10" s="25">
        <f t="array" ref="T10">IF(ISBLANK(ALS_Sprint!$A$2),100,IF(ISBLANK(A10),100,IF((OR(EXACT(A10,ALS_Sprint!$C$2:$C$148))),VLOOKUP(A10,ALS_Sprint!$C$2:$I$148,4,FALSE))))</f>
        <v>21.56</v>
      </c>
      <c r="U10" s="29">
        <f t="shared" si="14"/>
        <v>11</v>
      </c>
      <c r="V10" s="40">
        <f>VLOOKUP(U10,[1]Punktezuordnung!$A$2:$B$52,2,FALSE())</f>
        <v>40</v>
      </c>
      <c r="W10" s="55">
        <f t="array" ref="W10">IF(ISBLANK(ALS_Wurf!$A$2),0,IF(ISBLANK(A10),0,IF((OR(EXACT(A10,ALS_Wurf!$C$2:$C$148))),VLOOKUP(A10,ALS_Wurf!$C$2:$I$148,4,FALSE))))</f>
        <v>15</v>
      </c>
      <c r="X10" s="29">
        <f t="shared" si="15"/>
        <v>6</v>
      </c>
      <c r="Y10" s="40">
        <f>VLOOKUP(X10,[1]Punktezuordnung!$A$2:$B$52,2,FALSE())</f>
        <v>45</v>
      </c>
      <c r="Z10" s="28">
        <f t="array" ref="Z10">IF(ISBLANK(FRI_Sprint!$A$2),100,IF(ISBLANK(A10),100,IF((OR(EXACT(A10,FRI_Sprint!$C$2:$C$149))),VLOOKUP(A10,FRI_Sprint!$C$2:$I$149,4,FALSE))))</f>
        <v>17.600000000000001</v>
      </c>
      <c r="AA10" s="29">
        <f t="shared" si="16"/>
        <v>7</v>
      </c>
      <c r="AB10" s="40">
        <f>VLOOKUP(AA10,[1]Punktezuordnung!$A$2:$B$52,2,FALSE())</f>
        <v>44</v>
      </c>
      <c r="AC10" s="37">
        <f t="array" ref="AC10">IF(ISBLANK(FRI_Stoß!$A$2),0,IF(ISBLANK(A10),0,IF((OR(EXACT(A10,FRI_Stoß!$C$2:$C$147))),VLOOKUP(A10,FRI_Stoß!$C$2:$I$147,4,FALSE))))</f>
        <v>0.75</v>
      </c>
      <c r="AD10" s="29">
        <f t="shared" si="17"/>
        <v>8</v>
      </c>
      <c r="AE10" s="40">
        <f>VLOOKUP(AD10,[1]Punktezuordnung!$A$2:$B$52,2,FALSE())</f>
        <v>43</v>
      </c>
      <c r="AF10" s="59" t="b">
        <f t="array" ref="AF10">IF(ISBLANK(LAT_Zielweit!$A$2),0,IF(ISBLANK(A10),0,IF((OR(EXACT(A10,LAT_Zielweit!$C$2:$C$155))),VLOOKUP(A10,LAT_Zielweit!$C$2:$I$155,4,FALSE))))</f>
        <v>0</v>
      </c>
      <c r="AG10" s="29">
        <f t="shared" si="18"/>
        <v>51</v>
      </c>
      <c r="AH10" s="40">
        <f>VLOOKUP(AG10,[1]Punktezuordnung!$A$2:$B$52,2,FALSE())</f>
        <v>0</v>
      </c>
      <c r="AI10" s="38" t="b">
        <f t="array" ref="AI10">IF(ISBLANK(LAT_Dreh!$A$2),0,IF(ISBLANK(A10),0,IF((OR(EXACT(A10,LAT_Dreh!$C$2:$C$156))),VLOOKUP(A10,LAT_Dreh!$C$2:$I$156,4,FALSE))))</f>
        <v>0</v>
      </c>
      <c r="AJ10" s="29">
        <f t="shared" si="19"/>
        <v>51</v>
      </c>
      <c r="AK10" s="40">
        <f>VLOOKUP(AJ10,[1]Punktezuordnung!$A$2:$B$52,2,FALSE())</f>
        <v>0</v>
      </c>
      <c r="AL10" s="27" t="b">
        <f t="array" ref="AL10">IF(ISBLANK(NIA_Cross!$A$2),100,IF(ISBLANK(A10),100,IF((OR(EXACT(A10,NIA_Cross!$C$2:$C$154))),VLOOKUP(A10,NIA_Cross!$C$2:$I$154,4,FALSE))))</f>
        <v>0</v>
      </c>
      <c r="AM10" s="29">
        <f t="shared" si="20"/>
        <v>51</v>
      </c>
      <c r="AN10" s="30">
        <f>VLOOKUP(AM10,[1]Punktezuordnung!$A$2:$B$52,2,FALSE())</f>
        <v>0</v>
      </c>
      <c r="AO10" s="52">
        <f t="array" ref="AO10">IF(ISBLANK(NIA_Weit!$A$2),0,IF(ISBLANK(A10),0,IF((OR(EXACT(A10,NIA_Weit!$C$2:$C$153))),VLOOKUP(A10,NIA_Weit!$C$2:$I$153,4,FALSE))))</f>
        <v>12</v>
      </c>
      <c r="AP10" s="29">
        <f t="shared" si="21"/>
        <v>6</v>
      </c>
      <c r="AQ10" s="40">
        <f>VLOOKUP(AP10,[1]Punktezuordnung!$A$2:$B$52,2,FALSE())</f>
        <v>45</v>
      </c>
      <c r="AR10" s="26" t="b">
        <f t="array" ref="AR10">IF(ISBLANK(STO_Weit!$A$2),0,IF(ISBLANK(A10),0,IF((OR(EXACT(A10,STO_Weit!$C$2:$C$133))),VLOOKUP(A10,STO_Weit!$C$2:$I$133,4,FALSE))))</f>
        <v>0</v>
      </c>
      <c r="AS10" s="29">
        <f t="shared" si="22"/>
        <v>51</v>
      </c>
      <c r="AT10" s="30">
        <f>VLOOKUP(AS10,[1]Punktezuordnung!$A$2:$B$52,2,FALSE())</f>
        <v>0</v>
      </c>
      <c r="AU10" s="28" t="b">
        <f t="array" ref="AU10">IF(ISBLANK(STO_Schlagwurf!$A$2),0,IF(ISBLANK(A10),0,IF((OR(EXACT(A10,STO_Schlagwurf!$C$2:$C$133))),VLOOKUP(A10,STO_Schlagwurf!$C$2:$I$133,4,FALSE))))</f>
        <v>0</v>
      </c>
      <c r="AV10" s="29">
        <f t="shared" si="23"/>
        <v>51</v>
      </c>
      <c r="AW10" s="30">
        <f>VLOOKUP(AV10,[1]Punktezuordnung!$A$2:$B$52,2,FALSE())</f>
        <v>0</v>
      </c>
      <c r="AX10" s="26">
        <f t="array" ref="AX10">IF(ISBLANK(ANG_Hindernissprint!$A$2),100,IF(ISBLANK(A10),100,IF((OR(EXACT(A10,ANG_Hindernissprint!$C$2:$C$143))),VLOOKUP(A10,ANG_Hindernissprint!$C$2:$I$143,4,FALSE))))</f>
        <v>19.18</v>
      </c>
      <c r="AY10" s="33">
        <f t="shared" si="24"/>
        <v>8</v>
      </c>
      <c r="AZ10" s="30">
        <f>VLOOKUP(AY10,[1]Punktezuordnung!$A$2:$B$52,2,FALSE())</f>
        <v>43</v>
      </c>
      <c r="BA10" s="54">
        <f t="array" ref="BA10">IF(ISBLANK(ANG_Hoch!$A$2),0,IF(ISBLANK(A10),0,IF((OR(EXACT(A10,ANG_Hoch!$C$2:$C$143))),VLOOKUP(A10,ANG_Hoch!$C$2:$I$143,4,FALSE))))</f>
        <v>0.45</v>
      </c>
      <c r="BB10" s="29">
        <f t="shared" si="25"/>
        <v>6</v>
      </c>
      <c r="BC10" s="39">
        <f>VLOOKUP(BB10,[1]Punktezuordnung!$A$2:$B$52,2,FALSE())</f>
        <v>45</v>
      </c>
    </row>
    <row r="11" spans="1:55" x14ac:dyDescent="0.3">
      <c r="A11" s="24" t="s">
        <v>241</v>
      </c>
      <c r="B11" s="24" t="s">
        <v>32</v>
      </c>
      <c r="C11" s="24">
        <v>2019</v>
      </c>
      <c r="D11" s="24" t="s">
        <v>36</v>
      </c>
      <c r="E11" s="29">
        <f t="shared" si="0"/>
        <v>8</v>
      </c>
      <c r="F11" s="40">
        <f>SUM(LARGE(H11:S11,{1;2;3;4;5;6;7;8;9}))</f>
        <v>298</v>
      </c>
      <c r="G11" s="34">
        <f t="shared" si="1"/>
        <v>6</v>
      </c>
      <c r="H11" s="35">
        <f t="shared" si="2"/>
        <v>0</v>
      </c>
      <c r="I11" s="30">
        <f t="shared" si="3"/>
        <v>0</v>
      </c>
      <c r="J11" s="35">
        <f t="shared" si="4"/>
        <v>50</v>
      </c>
      <c r="K11" s="30">
        <f t="shared" si="5"/>
        <v>50</v>
      </c>
      <c r="L11" s="31">
        <f t="shared" si="6"/>
        <v>0</v>
      </c>
      <c r="M11" s="32">
        <f t="shared" si="7"/>
        <v>0</v>
      </c>
      <c r="N11" s="36">
        <f t="shared" si="8"/>
        <v>49</v>
      </c>
      <c r="O11" s="51">
        <f t="shared" si="9"/>
        <v>49</v>
      </c>
      <c r="P11" s="35">
        <f t="shared" si="10"/>
        <v>50</v>
      </c>
      <c r="Q11" s="30">
        <f t="shared" si="11"/>
        <v>50</v>
      </c>
      <c r="R11" s="35">
        <f t="shared" si="12"/>
        <v>0</v>
      </c>
      <c r="S11" s="30">
        <f t="shared" si="13"/>
        <v>0</v>
      </c>
      <c r="T11" s="25" t="b">
        <f t="array" ref="T11">IF(ISBLANK(ALS_Sprint!$A$2),100,IF(ISBLANK(A11),100,IF((OR(EXACT(A11,ALS_Sprint!$C$2:$C$148))),VLOOKUP(A11,ALS_Sprint!$C$2:$I$148,4,FALSE))))</f>
        <v>0</v>
      </c>
      <c r="U11" s="29">
        <f t="shared" si="14"/>
        <v>51</v>
      </c>
      <c r="V11" s="40">
        <f>VLOOKUP(U11,[1]Punktezuordnung!$A$2:$B$52,2,FALSE())</f>
        <v>0</v>
      </c>
      <c r="W11" s="55" t="b">
        <f t="array" ref="W11">IF(ISBLANK(ALS_Wurf!$A$2),0,IF(ISBLANK(A11),0,IF((OR(EXACT(A11,ALS_Wurf!$C$2:$C$148))),VLOOKUP(A11,ALS_Wurf!$C$2:$I$148,4,FALSE))))</f>
        <v>0</v>
      </c>
      <c r="X11" s="29">
        <f t="shared" si="15"/>
        <v>51</v>
      </c>
      <c r="Y11" s="40">
        <f>VLOOKUP(X11,[1]Punktezuordnung!$A$2:$B$52,2,FALSE())</f>
        <v>0</v>
      </c>
      <c r="Z11" s="28">
        <f t="array" ref="Z11">IF(ISBLANK(FRI_Sprint!$A$2),100,IF(ISBLANK(A11),100,IF((OR(EXACT(A11,FRI_Sprint!$C$2:$C$149))),VLOOKUP(A11,FRI_Sprint!$C$2:$I$149,4,FALSE))))</f>
        <v>14</v>
      </c>
      <c r="AA11" s="29">
        <f t="shared" si="16"/>
        <v>1</v>
      </c>
      <c r="AB11" s="40">
        <f>VLOOKUP(AA11,[1]Punktezuordnung!$A$2:$B$52,2,FALSE())</f>
        <v>50</v>
      </c>
      <c r="AC11" s="37">
        <f t="array" ref="AC11">IF(ISBLANK(FRI_Stoß!$A$2),0,IF(ISBLANK(A11),0,IF((OR(EXACT(A11,FRI_Stoß!$C$2:$C$147))),VLOOKUP(A11,FRI_Stoß!$C$2:$I$147,4,FALSE))))</f>
        <v>1.75</v>
      </c>
      <c r="AD11" s="29">
        <f t="shared" si="17"/>
        <v>1</v>
      </c>
      <c r="AE11" s="40">
        <f>VLOOKUP(AD11,[1]Punktezuordnung!$A$2:$B$52,2,FALSE())</f>
        <v>50</v>
      </c>
      <c r="AF11" s="59" t="b">
        <f t="array" ref="AF11">IF(ISBLANK(LAT_Zielweit!$A$2),0,IF(ISBLANK(A11),0,IF((OR(EXACT(A11,LAT_Zielweit!$C$2:$C$155))),VLOOKUP(A11,LAT_Zielweit!$C$2:$I$155,4,FALSE))))</f>
        <v>0</v>
      </c>
      <c r="AG11" s="29">
        <f t="shared" si="18"/>
        <v>51</v>
      </c>
      <c r="AH11" s="40">
        <f>VLOOKUP(AG11,[1]Punktezuordnung!$A$2:$B$52,2,FALSE())</f>
        <v>0</v>
      </c>
      <c r="AI11" s="38" t="b">
        <f t="array" ref="AI11">IF(ISBLANK(LAT_Dreh!$A$2),0,IF(ISBLANK(A11),0,IF((OR(EXACT(A11,LAT_Dreh!$C$2:$C$156))),VLOOKUP(A11,LAT_Dreh!$C$2:$I$156,4,FALSE))))</f>
        <v>0</v>
      </c>
      <c r="AJ11" s="29">
        <f t="shared" si="19"/>
        <v>51</v>
      </c>
      <c r="AK11" s="40">
        <f>VLOOKUP(AJ11,[1]Punktezuordnung!$A$2:$B$52,2,FALSE())</f>
        <v>0</v>
      </c>
      <c r="AL11" s="27">
        <f t="array" ref="AL11">IF(ISBLANK(NIA_Cross!$A$2),100,IF(ISBLANK(A11),100,IF((OR(EXACT(A11,NIA_Cross!$C$2:$C$154))),VLOOKUP(A11,NIA_Cross!$C$2:$I$154,4,FALSE))))</f>
        <v>150.6</v>
      </c>
      <c r="AM11" s="29">
        <f t="shared" si="20"/>
        <v>2</v>
      </c>
      <c r="AN11" s="30">
        <f>VLOOKUP(AM11,[1]Punktezuordnung!$A$2:$B$52,2,FALSE())</f>
        <v>49</v>
      </c>
      <c r="AO11" s="52">
        <f t="array" ref="AO11">IF(ISBLANK(NIA_Weit!$A$2),0,IF(ISBLANK(A11),0,IF((OR(EXACT(A11,NIA_Weit!$C$2:$C$153))),VLOOKUP(A11,NIA_Weit!$C$2:$I$153,4,FALSE))))</f>
        <v>20</v>
      </c>
      <c r="AP11" s="29">
        <f t="shared" si="21"/>
        <v>2</v>
      </c>
      <c r="AQ11" s="40">
        <f>VLOOKUP(AP11,[1]Punktezuordnung!$A$2:$B$52,2,FALSE())</f>
        <v>49</v>
      </c>
      <c r="AR11" s="26">
        <f t="array" ref="AR11">IF(ISBLANK(STO_Weit!$A$2),0,IF(ISBLANK(A11),0,IF((OR(EXACT(A11,STO_Weit!$C$2:$C$133))),VLOOKUP(A11,STO_Weit!$C$2:$I$133,4,FALSE))))</f>
        <v>2.25</v>
      </c>
      <c r="AS11" s="29">
        <f t="shared" si="22"/>
        <v>1</v>
      </c>
      <c r="AT11" s="30">
        <f>VLOOKUP(AS11,[1]Punktezuordnung!$A$2:$B$52,2,FALSE())</f>
        <v>50</v>
      </c>
      <c r="AU11" s="28">
        <f t="array" ref="AU11">IF(ISBLANK(STO_Schlagwurf!$A$2),0,IF(ISBLANK(A11),0,IF((OR(EXACT(A11,STO_Schlagwurf!$C$2:$C$133))),VLOOKUP(A11,STO_Schlagwurf!$C$2:$I$133,4,FALSE))))</f>
        <v>28</v>
      </c>
      <c r="AV11" s="29">
        <f t="shared" si="23"/>
        <v>1</v>
      </c>
      <c r="AW11" s="30">
        <f>VLOOKUP(AV11,[1]Punktezuordnung!$A$2:$B$52,2,FALSE())</f>
        <v>50</v>
      </c>
      <c r="AX11" s="26" t="b">
        <f t="array" ref="AX11">IF(ISBLANK(ANG_Hindernissprint!$A$2),100,IF(ISBLANK(A11),100,IF((OR(EXACT(A11,ANG_Hindernissprint!$C$2:$C$143))),VLOOKUP(A11,ANG_Hindernissprint!$C$2:$I$143,4,FALSE))))</f>
        <v>0</v>
      </c>
      <c r="AY11" s="33">
        <f t="shared" si="24"/>
        <v>51</v>
      </c>
      <c r="AZ11" s="30">
        <f>VLOOKUP(AY11,[1]Punktezuordnung!$A$2:$B$52,2,FALSE())</f>
        <v>0</v>
      </c>
      <c r="BA11" s="54" t="b">
        <f t="array" ref="BA11">IF(ISBLANK(ANG_Hoch!$A$2),0,IF(ISBLANK(A11),0,IF((OR(EXACT(A11,ANG_Hoch!$C$2:$C$143))),VLOOKUP(A11,ANG_Hoch!$C$2:$I$143,4,FALSE))))</f>
        <v>0</v>
      </c>
      <c r="BB11" s="29">
        <f t="shared" si="25"/>
        <v>51</v>
      </c>
      <c r="BC11" s="39">
        <f>VLOOKUP(BB11,[1]Punktezuordnung!$A$2:$B$52,2,FALSE())</f>
        <v>0</v>
      </c>
    </row>
    <row r="12" spans="1:55" x14ac:dyDescent="0.3">
      <c r="A12" s="24" t="s">
        <v>264</v>
      </c>
      <c r="B12" s="24" t="s">
        <v>32</v>
      </c>
      <c r="C12" s="24">
        <v>2019</v>
      </c>
      <c r="D12" s="24" t="s">
        <v>260</v>
      </c>
      <c r="E12" s="29">
        <f t="shared" si="0"/>
        <v>9</v>
      </c>
      <c r="F12" s="40">
        <f>SUM(LARGE(H12:S12,{1;2;3;4;5;6;7;8;9}))</f>
        <v>275</v>
      </c>
      <c r="G12" s="34">
        <f t="shared" si="1"/>
        <v>6</v>
      </c>
      <c r="H12" s="35">
        <f t="shared" si="2"/>
        <v>0</v>
      </c>
      <c r="I12" s="30">
        <f t="shared" si="3"/>
        <v>0</v>
      </c>
      <c r="J12" s="35">
        <f t="shared" si="4"/>
        <v>0</v>
      </c>
      <c r="K12" s="30">
        <f t="shared" si="5"/>
        <v>0</v>
      </c>
      <c r="L12" s="31">
        <f t="shared" si="6"/>
        <v>0</v>
      </c>
      <c r="M12" s="32">
        <f t="shared" si="7"/>
        <v>0</v>
      </c>
      <c r="N12" s="36">
        <f t="shared" si="8"/>
        <v>50</v>
      </c>
      <c r="O12" s="51">
        <f t="shared" si="9"/>
        <v>47</v>
      </c>
      <c r="P12" s="35">
        <f t="shared" si="10"/>
        <v>42</v>
      </c>
      <c r="Q12" s="30">
        <f t="shared" si="11"/>
        <v>47</v>
      </c>
      <c r="R12" s="35">
        <f t="shared" si="12"/>
        <v>44</v>
      </c>
      <c r="S12" s="30">
        <f t="shared" si="13"/>
        <v>45</v>
      </c>
      <c r="T12" s="25" t="b">
        <f t="array" ref="T12">IF(ISBLANK(ALS_Sprint!$A$2),100,IF(ISBLANK(A12),100,IF((OR(EXACT(A12,ALS_Sprint!$C$2:$C$148))),VLOOKUP(A12,ALS_Sprint!$C$2:$I$148,4,FALSE))))</f>
        <v>0</v>
      </c>
      <c r="U12" s="29">
        <f t="shared" si="14"/>
        <v>51</v>
      </c>
      <c r="V12" s="40">
        <f>VLOOKUP(U12,[1]Punktezuordnung!$A$2:$B$52,2,FALSE())</f>
        <v>0</v>
      </c>
      <c r="W12" s="55" t="b">
        <f t="array" ref="W12">IF(ISBLANK(ALS_Wurf!$A$2),0,IF(ISBLANK(A12),0,IF((OR(EXACT(A12,ALS_Wurf!$C$2:$C$148))),VLOOKUP(A12,ALS_Wurf!$C$2:$I$148,4,FALSE))))</f>
        <v>0</v>
      </c>
      <c r="X12" s="29">
        <f t="shared" si="15"/>
        <v>51</v>
      </c>
      <c r="Y12" s="40">
        <f>VLOOKUP(X12,[1]Punktezuordnung!$A$2:$B$52,2,FALSE())</f>
        <v>0</v>
      </c>
      <c r="Z12" s="28" t="b">
        <f t="array" ref="Z12">IF(ISBLANK(FRI_Sprint!$A$2),100,IF(ISBLANK(A12),100,IF((OR(EXACT(A12,FRI_Sprint!$C$2:$C$149))),VLOOKUP(A12,FRI_Sprint!$C$2:$I$149,4,FALSE))))</f>
        <v>0</v>
      </c>
      <c r="AA12" s="29">
        <f t="shared" si="16"/>
        <v>51</v>
      </c>
      <c r="AB12" s="40">
        <f>VLOOKUP(AA12,[1]Punktezuordnung!$A$2:$B$52,2,FALSE())</f>
        <v>0</v>
      </c>
      <c r="AC12" s="37" t="b">
        <f t="array" ref="AC12">IF(ISBLANK(FRI_Stoß!$A$2),0,IF(ISBLANK(A12),0,IF((OR(EXACT(A12,FRI_Stoß!$C$2:$C$147))),VLOOKUP(A12,FRI_Stoß!$C$2:$I$147,4,FALSE))))</f>
        <v>0</v>
      </c>
      <c r="AD12" s="29">
        <f t="shared" si="17"/>
        <v>51</v>
      </c>
      <c r="AE12" s="40">
        <f>VLOOKUP(AD12,[1]Punktezuordnung!$A$2:$B$52,2,FALSE())</f>
        <v>0</v>
      </c>
      <c r="AF12" s="59" t="b">
        <f t="array" ref="AF12">IF(ISBLANK(LAT_Zielweit!$A$2),0,IF(ISBLANK(A12),0,IF((OR(EXACT(A12,LAT_Zielweit!$C$2:$C$155))),VLOOKUP(A12,LAT_Zielweit!$C$2:$I$155,4,FALSE))))</f>
        <v>0</v>
      </c>
      <c r="AG12" s="29">
        <f t="shared" si="18"/>
        <v>51</v>
      </c>
      <c r="AH12" s="40">
        <f>VLOOKUP(AG12,[1]Punktezuordnung!$A$2:$B$52,2,FALSE())</f>
        <v>0</v>
      </c>
      <c r="AI12" s="38" t="b">
        <f t="array" ref="AI12">IF(ISBLANK(LAT_Dreh!$A$2),0,IF(ISBLANK(A12),0,IF((OR(EXACT(A12,LAT_Dreh!$C$2:$C$156))),VLOOKUP(A12,LAT_Dreh!$C$2:$I$156,4,FALSE))))</f>
        <v>0</v>
      </c>
      <c r="AJ12" s="29">
        <f t="shared" si="19"/>
        <v>51</v>
      </c>
      <c r="AK12" s="40">
        <f>VLOOKUP(AJ12,[1]Punktezuordnung!$A$2:$B$52,2,FALSE())</f>
        <v>0</v>
      </c>
      <c r="AL12" s="27">
        <f t="array" ref="AL12">IF(ISBLANK(NIA_Cross!$A$2),100,IF(ISBLANK(A12),100,IF((OR(EXACT(A12,NIA_Cross!$C$2:$C$154))),VLOOKUP(A12,NIA_Cross!$C$2:$I$154,4,FALSE))))</f>
        <v>142.30000000000001</v>
      </c>
      <c r="AM12" s="29">
        <f t="shared" si="20"/>
        <v>1</v>
      </c>
      <c r="AN12" s="30">
        <f>VLOOKUP(AM12,[1]Punktezuordnung!$A$2:$B$52,2,FALSE())</f>
        <v>50</v>
      </c>
      <c r="AO12" s="52">
        <f t="array" ref="AO12">IF(ISBLANK(NIA_Weit!$A$2),0,IF(ISBLANK(A12),0,IF((OR(EXACT(A12,NIA_Weit!$C$2:$C$153))),VLOOKUP(A12,NIA_Weit!$C$2:$I$153,4,FALSE))))</f>
        <v>17</v>
      </c>
      <c r="AP12" s="29">
        <f t="shared" si="21"/>
        <v>4</v>
      </c>
      <c r="AQ12" s="40">
        <f>VLOOKUP(AP12,[1]Punktezuordnung!$A$2:$B$52,2,FALSE())</f>
        <v>47</v>
      </c>
      <c r="AR12" s="26">
        <f t="array" ref="AR12">IF(ISBLANK(STO_Weit!$A$2),0,IF(ISBLANK(A12),0,IF((OR(EXACT(A12,STO_Weit!$C$2:$C$133))),VLOOKUP(A12,STO_Weit!$C$2:$I$133,4,FALSE))))</f>
        <v>0.1</v>
      </c>
      <c r="AS12" s="29">
        <f t="shared" si="22"/>
        <v>9</v>
      </c>
      <c r="AT12" s="30">
        <f>VLOOKUP(AS12,[1]Punktezuordnung!$A$2:$B$52,2,FALSE())</f>
        <v>42</v>
      </c>
      <c r="AU12" s="28">
        <f t="array" ref="AU12">IF(ISBLANK(STO_Schlagwurf!$A$2),0,IF(ISBLANK(A12),0,IF((OR(EXACT(A12,STO_Schlagwurf!$C$2:$C$133))),VLOOKUP(A12,STO_Schlagwurf!$C$2:$I$133,4,FALSE))))</f>
        <v>21</v>
      </c>
      <c r="AV12" s="29">
        <f t="shared" si="23"/>
        <v>4</v>
      </c>
      <c r="AW12" s="30">
        <f>VLOOKUP(AV12,[1]Punktezuordnung!$A$2:$B$52,2,FALSE())</f>
        <v>47</v>
      </c>
      <c r="AX12" s="26">
        <f t="array" ref="AX12">IF(ISBLANK(ANG_Hindernissprint!$A$2),100,IF(ISBLANK(A12),100,IF((OR(EXACT(A12,ANG_Hindernissprint!$C$2:$C$143))),VLOOKUP(A12,ANG_Hindernissprint!$C$2:$I$143,4,FALSE))))</f>
        <v>17.559999999999999</v>
      </c>
      <c r="AY12" s="33">
        <f t="shared" si="24"/>
        <v>7</v>
      </c>
      <c r="AZ12" s="30">
        <f>VLOOKUP(AY12,[1]Punktezuordnung!$A$2:$B$52,2,FALSE())</f>
        <v>44</v>
      </c>
      <c r="BA12" s="54">
        <f t="array" ref="BA12">IF(ISBLANK(ANG_Hoch!$A$2),0,IF(ISBLANK(A12),0,IF((OR(EXACT(A12,ANG_Hoch!$C$2:$C$143))),VLOOKUP(A12,ANG_Hoch!$C$2:$I$143,4,FALSE))))</f>
        <v>0.45</v>
      </c>
      <c r="BB12" s="29">
        <f t="shared" si="25"/>
        <v>6</v>
      </c>
      <c r="BC12" s="39">
        <f>VLOOKUP(BB12,[1]Punktezuordnung!$A$2:$B$52,2,FALSE())</f>
        <v>45</v>
      </c>
    </row>
    <row r="13" spans="1:55" x14ac:dyDescent="0.3">
      <c r="A13" s="24" t="s">
        <v>192</v>
      </c>
      <c r="B13" s="24" t="s">
        <v>32</v>
      </c>
      <c r="C13" s="24">
        <v>2019</v>
      </c>
      <c r="D13" s="24" t="s">
        <v>26</v>
      </c>
      <c r="E13" s="29">
        <f t="shared" si="0"/>
        <v>10</v>
      </c>
      <c r="F13" s="40">
        <f>SUM(LARGE(H13:S13,{1;2;3;4;5;6;7;8;9}))</f>
        <v>256</v>
      </c>
      <c r="G13" s="34">
        <f t="shared" si="1"/>
        <v>6</v>
      </c>
      <c r="H13" s="35">
        <f t="shared" si="2"/>
        <v>41</v>
      </c>
      <c r="I13" s="30">
        <f t="shared" si="3"/>
        <v>42</v>
      </c>
      <c r="J13" s="35">
        <f t="shared" si="4"/>
        <v>0</v>
      </c>
      <c r="K13" s="30">
        <f t="shared" si="5"/>
        <v>0</v>
      </c>
      <c r="L13" s="31">
        <f t="shared" si="6"/>
        <v>44</v>
      </c>
      <c r="M13" s="32">
        <f t="shared" si="7"/>
        <v>44</v>
      </c>
      <c r="N13" s="36">
        <f t="shared" si="8"/>
        <v>0</v>
      </c>
      <c r="O13" s="51">
        <f t="shared" si="9"/>
        <v>0</v>
      </c>
      <c r="P13" s="35">
        <f t="shared" si="10"/>
        <v>0</v>
      </c>
      <c r="Q13" s="30">
        <f t="shared" si="11"/>
        <v>0</v>
      </c>
      <c r="R13" s="35">
        <f t="shared" si="12"/>
        <v>42</v>
      </c>
      <c r="S13" s="30">
        <f t="shared" si="13"/>
        <v>43</v>
      </c>
      <c r="T13" s="25">
        <f t="array" ref="T13">IF(ISBLANK(ALS_Sprint!$A$2),100,IF(ISBLANK(A13),100,IF((OR(EXACT(A13,ALS_Sprint!$C$2:$C$148))),VLOOKUP(A13,ALS_Sprint!$C$2:$I$148,4,FALSE))))</f>
        <v>20.010000000000002</v>
      </c>
      <c r="U13" s="29">
        <f t="shared" si="14"/>
        <v>10</v>
      </c>
      <c r="V13" s="40">
        <f>VLOOKUP(U13,[1]Punktezuordnung!$A$2:$B$52,2,FALSE())</f>
        <v>41</v>
      </c>
      <c r="W13" s="55">
        <f t="array" ref="W13">IF(ISBLANK(ALS_Wurf!$A$2),0,IF(ISBLANK(A13),0,IF((OR(EXACT(A13,ALS_Wurf!$C$2:$C$148))),VLOOKUP(A13,ALS_Wurf!$C$2:$I$148,4,FALSE))))</f>
        <v>14</v>
      </c>
      <c r="X13" s="29">
        <f t="shared" si="15"/>
        <v>9</v>
      </c>
      <c r="Y13" s="40">
        <f>VLOOKUP(X13,[1]Punktezuordnung!$A$2:$B$52,2,FALSE())</f>
        <v>42</v>
      </c>
      <c r="Z13" s="28" t="b">
        <f t="array" ref="Z13">IF(ISBLANK(FRI_Sprint!$A$2),100,IF(ISBLANK(A13),100,IF((OR(EXACT(A13,FRI_Sprint!$C$2:$C$149))),VLOOKUP(A13,FRI_Sprint!$C$2:$I$149,4,FALSE))))</f>
        <v>0</v>
      </c>
      <c r="AA13" s="29">
        <f t="shared" si="16"/>
        <v>51</v>
      </c>
      <c r="AB13" s="40">
        <f>VLOOKUP(AA13,[1]Punktezuordnung!$A$2:$B$52,2,FALSE())</f>
        <v>0</v>
      </c>
      <c r="AC13" s="37" t="b">
        <f t="array" ref="AC13">IF(ISBLANK(FRI_Stoß!$A$2),0,IF(ISBLANK(A13),0,IF((OR(EXACT(A13,FRI_Stoß!$C$2:$C$147))),VLOOKUP(A13,FRI_Stoß!$C$2:$I$147,4,FALSE))))</f>
        <v>0</v>
      </c>
      <c r="AD13" s="29">
        <f t="shared" si="17"/>
        <v>51</v>
      </c>
      <c r="AE13" s="40">
        <f>VLOOKUP(AD13,[1]Punktezuordnung!$A$2:$B$52,2,FALSE())</f>
        <v>0</v>
      </c>
      <c r="AF13" s="59">
        <f t="array" ref="AF13">IF(ISBLANK(LAT_Zielweit!$A$2),0,IF(ISBLANK(A13),0,IF((OR(EXACT(A13,LAT_Zielweit!$C$2:$C$155))),VLOOKUP(A13,LAT_Zielweit!$C$2:$I$155,4,FALSE))))</f>
        <v>0.1</v>
      </c>
      <c r="AG13" s="29">
        <f t="shared" si="18"/>
        <v>7</v>
      </c>
      <c r="AH13" s="40">
        <f>VLOOKUP(AG13,[1]Punktezuordnung!$A$2:$B$52,2,FALSE())</f>
        <v>44</v>
      </c>
      <c r="AI13" s="38">
        <f t="array" ref="AI13">IF(ISBLANK(LAT_Dreh!$A$2),0,IF(ISBLANK(A13),0,IF((OR(EXACT(A13,LAT_Dreh!$C$2:$C$156))),VLOOKUP(A13,LAT_Dreh!$C$2:$I$156,4,FALSE))))</f>
        <v>12</v>
      </c>
      <c r="AJ13" s="29">
        <f t="shared" si="19"/>
        <v>7</v>
      </c>
      <c r="AK13" s="40">
        <f>VLOOKUP(AJ13,[1]Punktezuordnung!$A$2:$B$52,2,FALSE())</f>
        <v>44</v>
      </c>
      <c r="AL13" s="27" t="b">
        <f t="array" ref="AL13">IF(ISBLANK(NIA_Cross!$A$2),100,IF(ISBLANK(A13),100,IF((OR(EXACT(A13,NIA_Cross!$C$2:$C$154))),VLOOKUP(A13,NIA_Cross!$C$2:$I$154,4,FALSE))))</f>
        <v>0</v>
      </c>
      <c r="AM13" s="29">
        <f t="shared" si="20"/>
        <v>51</v>
      </c>
      <c r="AN13" s="30">
        <f>VLOOKUP(AM13,[1]Punktezuordnung!$A$2:$B$52,2,FALSE())</f>
        <v>0</v>
      </c>
      <c r="AO13" s="52" t="b">
        <f t="array" ref="AO13">IF(ISBLANK(NIA_Weit!$A$2),0,IF(ISBLANK(A13),0,IF((OR(EXACT(A13,NIA_Weit!$C$2:$C$153))),VLOOKUP(A13,NIA_Weit!$C$2:$I$153,4,FALSE))))</f>
        <v>0</v>
      </c>
      <c r="AP13" s="29">
        <f t="shared" si="21"/>
        <v>51</v>
      </c>
      <c r="AQ13" s="40">
        <f>VLOOKUP(AP13,[1]Punktezuordnung!$A$2:$B$52,2,FALSE())</f>
        <v>0</v>
      </c>
      <c r="AR13" s="26" t="b">
        <f t="array" ref="AR13">IF(ISBLANK(STO_Weit!$A$2),0,IF(ISBLANK(A13),0,IF((OR(EXACT(A13,STO_Weit!$C$2:$C$133))),VLOOKUP(A13,STO_Weit!$C$2:$I$133,4,FALSE))))</f>
        <v>0</v>
      </c>
      <c r="AS13" s="29">
        <f t="shared" si="22"/>
        <v>51</v>
      </c>
      <c r="AT13" s="30">
        <f>VLOOKUP(AS13,[1]Punktezuordnung!$A$2:$B$52,2,FALSE())</f>
        <v>0</v>
      </c>
      <c r="AU13" s="28" t="b">
        <f t="array" ref="AU13">IF(ISBLANK(STO_Schlagwurf!$A$2),0,IF(ISBLANK(A13),0,IF((OR(EXACT(A13,STO_Schlagwurf!$C$2:$C$133))),VLOOKUP(A13,STO_Schlagwurf!$C$2:$I$133,4,FALSE))))</f>
        <v>0</v>
      </c>
      <c r="AV13" s="29">
        <f t="shared" si="23"/>
        <v>51</v>
      </c>
      <c r="AW13" s="30">
        <f>VLOOKUP(AV13,[1]Punktezuordnung!$A$2:$B$52,2,FALSE())</f>
        <v>0</v>
      </c>
      <c r="AX13" s="26">
        <f t="array" ref="AX13">IF(ISBLANK(ANG_Hindernissprint!$A$2),100,IF(ISBLANK(A13),100,IF((OR(EXACT(A13,ANG_Hindernissprint!$C$2:$C$143))),VLOOKUP(A13,ANG_Hindernissprint!$C$2:$I$143,4,FALSE))))</f>
        <v>20.36</v>
      </c>
      <c r="AY13" s="33">
        <f t="shared" si="24"/>
        <v>9</v>
      </c>
      <c r="AZ13" s="30">
        <f>VLOOKUP(AY13,[1]Punktezuordnung!$A$2:$B$52,2,FALSE())</f>
        <v>42</v>
      </c>
      <c r="BA13" s="54">
        <f t="array" ref="BA13">IF(ISBLANK(ANG_Hoch!$A$2),0,IF(ISBLANK(A13),0,IF((OR(EXACT(A13,ANG_Hoch!$C$2:$C$143))),VLOOKUP(A13,ANG_Hoch!$C$2:$I$143,4,FALSE))))</f>
        <v>0.1</v>
      </c>
      <c r="BB13" s="29">
        <f t="shared" si="25"/>
        <v>8</v>
      </c>
      <c r="BC13" s="39">
        <f>VLOOKUP(BB13,[1]Punktezuordnung!$A$2:$B$52,2,FALSE())</f>
        <v>43</v>
      </c>
    </row>
    <row r="14" spans="1:55" x14ac:dyDescent="0.3">
      <c r="A14" s="24" t="s">
        <v>193</v>
      </c>
      <c r="B14" s="24" t="s">
        <v>32</v>
      </c>
      <c r="C14" s="24">
        <v>2020</v>
      </c>
      <c r="D14" s="24" t="s">
        <v>36</v>
      </c>
      <c r="E14" s="29">
        <f t="shared" si="0"/>
        <v>11</v>
      </c>
      <c r="F14" s="40">
        <f>SUM(LARGE(H14:S14,{1;2;3;4;5;6;7;8;9}))</f>
        <v>187</v>
      </c>
      <c r="G14" s="34">
        <f t="shared" si="1"/>
        <v>4</v>
      </c>
      <c r="H14" s="35">
        <f t="shared" si="2"/>
        <v>44</v>
      </c>
      <c r="I14" s="30">
        <f t="shared" si="3"/>
        <v>45</v>
      </c>
      <c r="J14" s="35">
        <f t="shared" si="4"/>
        <v>0</v>
      </c>
      <c r="K14" s="30">
        <f t="shared" si="5"/>
        <v>0</v>
      </c>
      <c r="L14" s="31">
        <f t="shared" si="6"/>
        <v>48</v>
      </c>
      <c r="M14" s="32">
        <f t="shared" si="7"/>
        <v>50</v>
      </c>
      <c r="N14" s="36">
        <f t="shared" si="8"/>
        <v>0</v>
      </c>
      <c r="O14" s="51">
        <f t="shared" si="9"/>
        <v>0</v>
      </c>
      <c r="P14" s="35">
        <f t="shared" si="10"/>
        <v>0</v>
      </c>
      <c r="Q14" s="30">
        <f t="shared" si="11"/>
        <v>0</v>
      </c>
      <c r="R14" s="35">
        <f t="shared" si="12"/>
        <v>0</v>
      </c>
      <c r="S14" s="30">
        <f t="shared" si="13"/>
        <v>0</v>
      </c>
      <c r="T14" s="25">
        <f t="array" ref="T14">IF(ISBLANK(ALS_Sprint!$A$2),100,IF(ISBLANK(A14),100,IF((OR(EXACT(A14,ALS_Sprint!$C$2:$C$148))),VLOOKUP(A14,ALS_Sprint!$C$2:$I$148,4,FALSE))))</f>
        <v>18.7</v>
      </c>
      <c r="U14" s="29">
        <f t="shared" si="14"/>
        <v>7</v>
      </c>
      <c r="V14" s="40">
        <f>VLOOKUP(U14,[1]Punktezuordnung!$A$2:$B$52,2,FALSE())</f>
        <v>44</v>
      </c>
      <c r="W14" s="55">
        <f t="array" ref="W14">IF(ISBLANK(ALS_Wurf!$A$2),0,IF(ISBLANK(A14),0,IF((OR(EXACT(A14,ALS_Wurf!$C$2:$C$148))),VLOOKUP(A14,ALS_Wurf!$C$2:$I$148,4,FALSE))))</f>
        <v>15</v>
      </c>
      <c r="X14" s="29">
        <f t="shared" si="15"/>
        <v>6</v>
      </c>
      <c r="Y14" s="40">
        <f>VLOOKUP(X14,[1]Punktezuordnung!$A$2:$B$52,2,FALSE())</f>
        <v>45</v>
      </c>
      <c r="Z14" s="28" t="b">
        <f t="array" ref="Z14">IF(ISBLANK(FRI_Sprint!$A$2),100,IF(ISBLANK(A14),100,IF((OR(EXACT(A14,FRI_Sprint!$C$2:$C$149))),VLOOKUP(A14,FRI_Sprint!$C$2:$I$149,4,FALSE))))</f>
        <v>0</v>
      </c>
      <c r="AA14" s="29">
        <f t="shared" si="16"/>
        <v>51</v>
      </c>
      <c r="AB14" s="40">
        <f>VLOOKUP(AA14,[1]Punktezuordnung!$A$2:$B$52,2,FALSE())</f>
        <v>0</v>
      </c>
      <c r="AC14" s="37" t="b">
        <f t="array" ref="AC14">IF(ISBLANK(FRI_Stoß!$A$2),0,IF(ISBLANK(A14),0,IF((OR(EXACT(A14,FRI_Stoß!$C$2:$C$147))),VLOOKUP(A14,FRI_Stoß!$C$2:$I$147,4,FALSE))))</f>
        <v>0</v>
      </c>
      <c r="AD14" s="29">
        <f t="shared" si="17"/>
        <v>51</v>
      </c>
      <c r="AE14" s="40">
        <f>VLOOKUP(AD14,[1]Punktezuordnung!$A$2:$B$52,2,FALSE())</f>
        <v>0</v>
      </c>
      <c r="AF14" s="59">
        <f t="array" ref="AF14">IF(ISBLANK(LAT_Zielweit!$A$2),0,IF(ISBLANK(A14),0,IF((OR(EXACT(A14,LAT_Zielweit!$C$2:$C$155))),VLOOKUP(A14,LAT_Zielweit!$C$2:$I$155,4,FALSE))))</f>
        <v>2</v>
      </c>
      <c r="AG14" s="29">
        <f t="shared" si="18"/>
        <v>3</v>
      </c>
      <c r="AH14" s="40">
        <f>VLOOKUP(AG14,[1]Punktezuordnung!$A$2:$B$52,2,FALSE())</f>
        <v>48</v>
      </c>
      <c r="AI14" s="38">
        <f t="array" ref="AI14">IF(ISBLANK(LAT_Dreh!$A$2),0,IF(ISBLANK(A14),0,IF((OR(EXACT(A14,LAT_Dreh!$C$2:$C$156))),VLOOKUP(A14,LAT_Dreh!$C$2:$I$156,4,FALSE))))</f>
        <v>15</v>
      </c>
      <c r="AJ14" s="29">
        <f t="shared" si="19"/>
        <v>1</v>
      </c>
      <c r="AK14" s="40">
        <f>VLOOKUP(AJ14,[1]Punktezuordnung!$A$2:$B$52,2,FALSE())</f>
        <v>50</v>
      </c>
      <c r="AL14" s="27" t="b">
        <f t="array" ref="AL14">IF(ISBLANK(NIA_Cross!$A$2),100,IF(ISBLANK(A14),100,IF((OR(EXACT(A14,NIA_Cross!$C$2:$C$154))),VLOOKUP(A14,NIA_Cross!$C$2:$I$154,4,FALSE))))</f>
        <v>0</v>
      </c>
      <c r="AM14" s="29">
        <f t="shared" si="20"/>
        <v>51</v>
      </c>
      <c r="AN14" s="30">
        <f>VLOOKUP(AM14,[1]Punktezuordnung!$A$2:$B$52,2,FALSE())</f>
        <v>0</v>
      </c>
      <c r="AO14" s="52" t="b">
        <f t="array" ref="AO14">IF(ISBLANK(NIA_Weit!$A$2),0,IF(ISBLANK(A14),0,IF((OR(EXACT(A14,NIA_Weit!$C$2:$C$153))),VLOOKUP(A14,NIA_Weit!$C$2:$I$153,4,FALSE))))</f>
        <v>0</v>
      </c>
      <c r="AP14" s="29">
        <f t="shared" si="21"/>
        <v>51</v>
      </c>
      <c r="AQ14" s="40">
        <f>VLOOKUP(AP14,[1]Punktezuordnung!$A$2:$B$52,2,FALSE())</f>
        <v>0</v>
      </c>
      <c r="AR14" s="26" t="b">
        <f t="array" ref="AR14">IF(ISBLANK(STO_Weit!$A$2),0,IF(ISBLANK(A14),0,IF((OR(EXACT(A14,STO_Weit!$C$2:$C$133))),VLOOKUP(A14,STO_Weit!$C$2:$I$133,4,FALSE))))</f>
        <v>0</v>
      </c>
      <c r="AS14" s="29">
        <f t="shared" si="22"/>
        <v>51</v>
      </c>
      <c r="AT14" s="30">
        <f>VLOOKUP(AS14,[1]Punktezuordnung!$A$2:$B$52,2,FALSE())</f>
        <v>0</v>
      </c>
      <c r="AU14" s="28" t="b">
        <f t="array" ref="AU14">IF(ISBLANK(STO_Schlagwurf!$A$2),0,IF(ISBLANK(A14),0,IF((OR(EXACT(A14,STO_Schlagwurf!$C$2:$C$133))),VLOOKUP(A14,STO_Schlagwurf!$C$2:$I$133,4,FALSE))))</f>
        <v>0</v>
      </c>
      <c r="AV14" s="29">
        <f t="shared" si="23"/>
        <v>51</v>
      </c>
      <c r="AW14" s="30">
        <f>VLOOKUP(AV14,[1]Punktezuordnung!$A$2:$B$52,2,FALSE())</f>
        <v>0</v>
      </c>
      <c r="AX14" s="26" t="b">
        <f t="array" ref="AX14">IF(ISBLANK(ANG_Hindernissprint!$A$2),100,IF(ISBLANK(A14),100,IF((OR(EXACT(A14,ANG_Hindernissprint!$C$2:$C$143))),VLOOKUP(A14,ANG_Hindernissprint!$C$2:$I$143,4,FALSE))))</f>
        <v>0</v>
      </c>
      <c r="AY14" s="33">
        <f t="shared" si="24"/>
        <v>51</v>
      </c>
      <c r="AZ14" s="30">
        <f>VLOOKUP(AY14,[1]Punktezuordnung!$A$2:$B$52,2,FALSE())</f>
        <v>0</v>
      </c>
      <c r="BA14" s="54" t="b">
        <f t="array" ref="BA14">IF(ISBLANK(ANG_Hoch!$A$2),0,IF(ISBLANK(A14),0,IF((OR(EXACT(A14,ANG_Hoch!$C$2:$C$143))),VLOOKUP(A14,ANG_Hoch!$C$2:$I$143,4,FALSE))))</f>
        <v>0</v>
      </c>
      <c r="BB14" s="29">
        <f t="shared" si="25"/>
        <v>51</v>
      </c>
      <c r="BC14" s="39">
        <f>VLOOKUP(BB14,[1]Punktezuordnung!$A$2:$B$52,2,FALSE())</f>
        <v>0</v>
      </c>
    </row>
    <row r="15" spans="1:55" x14ac:dyDescent="0.3">
      <c r="A15" s="24" t="s">
        <v>191</v>
      </c>
      <c r="B15" s="24" t="s">
        <v>32</v>
      </c>
      <c r="C15" s="24">
        <v>2019</v>
      </c>
      <c r="D15" s="24" t="s">
        <v>25</v>
      </c>
      <c r="E15" s="29">
        <f t="shared" si="0"/>
        <v>12</v>
      </c>
      <c r="F15" s="40">
        <f>SUM(LARGE(H15:S15,{1;2;3;4;5;6;7;8;9}))</f>
        <v>175</v>
      </c>
      <c r="G15" s="34">
        <f t="shared" si="1"/>
        <v>4</v>
      </c>
      <c r="H15" s="35">
        <f t="shared" si="2"/>
        <v>42</v>
      </c>
      <c r="I15" s="30">
        <f t="shared" si="3"/>
        <v>45</v>
      </c>
      <c r="J15" s="35">
        <f t="shared" si="4"/>
        <v>46</v>
      </c>
      <c r="K15" s="30">
        <f t="shared" si="5"/>
        <v>42</v>
      </c>
      <c r="L15" s="31">
        <f t="shared" si="6"/>
        <v>0</v>
      </c>
      <c r="M15" s="32">
        <f t="shared" si="7"/>
        <v>0</v>
      </c>
      <c r="N15" s="36">
        <f t="shared" si="8"/>
        <v>0</v>
      </c>
      <c r="O15" s="51">
        <f t="shared" si="9"/>
        <v>0</v>
      </c>
      <c r="P15" s="35">
        <f t="shared" si="10"/>
        <v>0</v>
      </c>
      <c r="Q15" s="30">
        <f t="shared" si="11"/>
        <v>0</v>
      </c>
      <c r="R15" s="35">
        <f t="shared" si="12"/>
        <v>0</v>
      </c>
      <c r="S15" s="30">
        <f t="shared" si="13"/>
        <v>0</v>
      </c>
      <c r="T15" s="25">
        <f t="array" ref="T15">IF(ISBLANK(ALS_Sprint!$A$2),100,IF(ISBLANK(A15),100,IF((OR(EXACT(A15,ALS_Sprint!$C$2:$C$148))),VLOOKUP(A15,ALS_Sprint!$C$2:$I$148,4,FALSE))))</f>
        <v>19.79</v>
      </c>
      <c r="U15" s="29">
        <f t="shared" si="14"/>
        <v>9</v>
      </c>
      <c r="V15" s="40">
        <f>VLOOKUP(U15,[1]Punktezuordnung!$A$2:$B$52,2,FALSE())</f>
        <v>42</v>
      </c>
      <c r="W15" s="55">
        <f t="array" ref="W15">IF(ISBLANK(ALS_Wurf!$A$2),0,IF(ISBLANK(A15),0,IF((OR(EXACT(A15,ALS_Wurf!$C$2:$C$148))),VLOOKUP(A15,ALS_Wurf!$C$2:$I$148,4,FALSE))))</f>
        <v>15</v>
      </c>
      <c r="X15" s="29">
        <f t="shared" si="15"/>
        <v>6</v>
      </c>
      <c r="Y15" s="40">
        <f>VLOOKUP(X15,[1]Punktezuordnung!$A$2:$B$52,2,FALSE())</f>
        <v>45</v>
      </c>
      <c r="Z15" s="28">
        <f t="array" ref="Z15">IF(ISBLANK(FRI_Sprint!$A$2),100,IF(ISBLANK(A15),100,IF((OR(EXACT(A15,FRI_Sprint!$C$2:$C$149))),VLOOKUP(A15,FRI_Sprint!$C$2:$I$149,4,FALSE))))</f>
        <v>16.5</v>
      </c>
      <c r="AA15" s="29">
        <f t="shared" si="16"/>
        <v>5</v>
      </c>
      <c r="AB15" s="40">
        <f>VLOOKUP(AA15,[1]Punktezuordnung!$A$2:$B$52,2,FALSE())</f>
        <v>46</v>
      </c>
      <c r="AC15" s="37">
        <f t="array" ref="AC15">IF(ISBLANK(FRI_Stoß!$A$2),0,IF(ISBLANK(A15),0,IF((OR(EXACT(A15,FRI_Stoß!$C$2:$C$147))),VLOOKUP(A15,FRI_Stoß!$C$2:$I$147,4,FALSE))))</f>
        <v>0.5</v>
      </c>
      <c r="AD15" s="29">
        <f t="shared" si="17"/>
        <v>9</v>
      </c>
      <c r="AE15" s="40">
        <f>VLOOKUP(AD15,[1]Punktezuordnung!$A$2:$B$52,2,FALSE())</f>
        <v>42</v>
      </c>
      <c r="AF15" s="59" t="b">
        <f t="array" ref="AF15">IF(ISBLANK(LAT_Zielweit!$A$2),0,IF(ISBLANK(A15),0,IF((OR(EXACT(A15,LAT_Zielweit!$C$2:$C$155))),VLOOKUP(A15,LAT_Zielweit!$C$2:$I$155,4,FALSE))))</f>
        <v>0</v>
      </c>
      <c r="AG15" s="29">
        <f t="shared" si="18"/>
        <v>51</v>
      </c>
      <c r="AH15" s="40">
        <f>VLOOKUP(AG15,[1]Punktezuordnung!$A$2:$B$52,2,FALSE())</f>
        <v>0</v>
      </c>
      <c r="AI15" s="38" t="b">
        <f t="array" ref="AI15">IF(ISBLANK(LAT_Dreh!$A$2),0,IF(ISBLANK(A15),0,IF((OR(EXACT(A15,LAT_Dreh!$C$2:$C$156))),VLOOKUP(A15,LAT_Dreh!$C$2:$I$156,4,FALSE))))</f>
        <v>0</v>
      </c>
      <c r="AJ15" s="29">
        <f t="shared" si="19"/>
        <v>51</v>
      </c>
      <c r="AK15" s="40">
        <f>VLOOKUP(AJ15,[1]Punktezuordnung!$A$2:$B$52,2,FALSE())</f>
        <v>0</v>
      </c>
      <c r="AL15" s="27" t="b">
        <f t="array" ref="AL15">IF(ISBLANK(NIA_Cross!$A$2),100,IF(ISBLANK(A15),100,IF((OR(EXACT(A15,NIA_Cross!$C$2:$C$154))),VLOOKUP(A15,NIA_Cross!$C$2:$I$154,4,FALSE))))</f>
        <v>0</v>
      </c>
      <c r="AM15" s="29">
        <f t="shared" si="20"/>
        <v>51</v>
      </c>
      <c r="AN15" s="30">
        <f>VLOOKUP(AM15,[1]Punktezuordnung!$A$2:$B$52,2,FALSE())</f>
        <v>0</v>
      </c>
      <c r="AO15" s="52" t="b">
        <f t="array" ref="AO15">IF(ISBLANK(NIA_Weit!$A$2),0,IF(ISBLANK(A15),0,IF((OR(EXACT(A15,NIA_Weit!$C$2:$C$153))),VLOOKUP(A15,NIA_Weit!$C$2:$I$153,4,FALSE))))</f>
        <v>0</v>
      </c>
      <c r="AP15" s="29">
        <f t="shared" si="21"/>
        <v>51</v>
      </c>
      <c r="AQ15" s="40">
        <f>VLOOKUP(AP15,[1]Punktezuordnung!$A$2:$B$52,2,FALSE())</f>
        <v>0</v>
      </c>
      <c r="AR15" s="26" t="b">
        <f t="array" ref="AR15">IF(ISBLANK(STO_Weit!$A$2),0,IF(ISBLANK(A15),0,IF((OR(EXACT(A15,STO_Weit!$C$2:$C$133))),VLOOKUP(A15,STO_Weit!$C$2:$I$133,4,FALSE))))</f>
        <v>0</v>
      </c>
      <c r="AS15" s="29">
        <f t="shared" si="22"/>
        <v>51</v>
      </c>
      <c r="AT15" s="30">
        <f>VLOOKUP(AS15,[1]Punktezuordnung!$A$2:$B$52,2,FALSE())</f>
        <v>0</v>
      </c>
      <c r="AU15" s="28" t="b">
        <f t="array" ref="AU15">IF(ISBLANK(STO_Schlagwurf!$A$2),0,IF(ISBLANK(A15),0,IF((OR(EXACT(A15,STO_Schlagwurf!$C$2:$C$133))),VLOOKUP(A15,STO_Schlagwurf!$C$2:$I$133,4,FALSE))))</f>
        <v>0</v>
      </c>
      <c r="AV15" s="29">
        <f t="shared" si="23"/>
        <v>51</v>
      </c>
      <c r="AW15" s="30">
        <f>VLOOKUP(AV15,[1]Punktezuordnung!$A$2:$B$52,2,FALSE())</f>
        <v>0</v>
      </c>
      <c r="AX15" s="26" t="b">
        <f t="array" ref="AX15">IF(ISBLANK(ANG_Hindernissprint!$A$2),100,IF(ISBLANK(A15),100,IF((OR(EXACT(A15,ANG_Hindernissprint!$C$2:$C$143))),VLOOKUP(A15,ANG_Hindernissprint!$C$2:$I$143,4,FALSE))))</f>
        <v>0</v>
      </c>
      <c r="AY15" s="33">
        <f t="shared" si="24"/>
        <v>51</v>
      </c>
      <c r="AZ15" s="30">
        <f>VLOOKUP(AY15,[1]Punktezuordnung!$A$2:$B$52,2,FALSE())</f>
        <v>0</v>
      </c>
      <c r="BA15" s="54" t="b">
        <f t="array" ref="BA15">IF(ISBLANK(ANG_Hoch!$A$2),0,IF(ISBLANK(A15),0,IF((OR(EXACT(A15,ANG_Hoch!$C$2:$C$143))),VLOOKUP(A15,ANG_Hoch!$C$2:$I$143,4,FALSE))))</f>
        <v>0</v>
      </c>
      <c r="BB15" s="29">
        <f t="shared" si="25"/>
        <v>51</v>
      </c>
      <c r="BC15" s="39">
        <f>VLOOKUP(BB15,[1]Punktezuordnung!$A$2:$B$52,2,FALSE())</f>
        <v>0</v>
      </c>
    </row>
    <row r="16" spans="1:55" x14ac:dyDescent="0.3">
      <c r="A16" s="24" t="s">
        <v>242</v>
      </c>
      <c r="B16" s="24" t="s">
        <v>32</v>
      </c>
      <c r="C16" s="24">
        <v>2019</v>
      </c>
      <c r="D16" s="24" t="s">
        <v>27</v>
      </c>
      <c r="E16" s="29">
        <f t="shared" si="0"/>
        <v>12</v>
      </c>
      <c r="F16" s="40">
        <f>SUM(LARGE(H16:S16,{1;2;3;4;5;6;7;8;9}))</f>
        <v>175</v>
      </c>
      <c r="G16" s="34">
        <f t="shared" si="1"/>
        <v>4</v>
      </c>
      <c r="H16" s="35">
        <f t="shared" si="2"/>
        <v>0</v>
      </c>
      <c r="I16" s="30">
        <f t="shared" si="3"/>
        <v>0</v>
      </c>
      <c r="J16" s="35">
        <f t="shared" si="4"/>
        <v>45</v>
      </c>
      <c r="K16" s="30">
        <f t="shared" si="5"/>
        <v>45</v>
      </c>
      <c r="L16" s="31">
        <f t="shared" si="6"/>
        <v>0</v>
      </c>
      <c r="M16" s="32">
        <f t="shared" si="7"/>
        <v>0</v>
      </c>
      <c r="N16" s="36">
        <f t="shared" si="8"/>
        <v>0</v>
      </c>
      <c r="O16" s="51">
        <f t="shared" si="9"/>
        <v>0</v>
      </c>
      <c r="P16" s="35">
        <f t="shared" si="10"/>
        <v>46</v>
      </c>
      <c r="Q16" s="30">
        <f t="shared" si="11"/>
        <v>39</v>
      </c>
      <c r="R16" s="35">
        <f t="shared" si="12"/>
        <v>0</v>
      </c>
      <c r="S16" s="30">
        <f t="shared" si="13"/>
        <v>0</v>
      </c>
      <c r="T16" s="25" t="b">
        <f t="array" ref="T16">IF(ISBLANK(ALS_Sprint!$A$2),100,IF(ISBLANK(A16),100,IF((OR(EXACT(A16,ALS_Sprint!$C$2:$C$148))),VLOOKUP(A16,ALS_Sprint!$C$2:$I$148,4,FALSE))))</f>
        <v>0</v>
      </c>
      <c r="U16" s="29">
        <f t="shared" si="14"/>
        <v>51</v>
      </c>
      <c r="V16" s="40">
        <f>VLOOKUP(U16,[1]Punktezuordnung!$A$2:$B$52,2,FALSE())</f>
        <v>0</v>
      </c>
      <c r="W16" s="55" t="b">
        <f t="array" ref="W16">IF(ISBLANK(ALS_Wurf!$A$2),0,IF(ISBLANK(A16),0,IF((OR(EXACT(A16,ALS_Wurf!$C$2:$C$148))),VLOOKUP(A16,ALS_Wurf!$C$2:$I$148,4,FALSE))))</f>
        <v>0</v>
      </c>
      <c r="X16" s="29">
        <f t="shared" si="15"/>
        <v>51</v>
      </c>
      <c r="Y16" s="40">
        <f>VLOOKUP(X16,[1]Punktezuordnung!$A$2:$B$52,2,FALSE())</f>
        <v>0</v>
      </c>
      <c r="Z16" s="28">
        <f t="array" ref="Z16">IF(ISBLANK(FRI_Sprint!$A$2),100,IF(ISBLANK(A16),100,IF((OR(EXACT(A16,FRI_Sprint!$C$2:$C$149))),VLOOKUP(A16,FRI_Sprint!$C$2:$I$149,4,FALSE))))</f>
        <v>16.600000000000001</v>
      </c>
      <c r="AA16" s="29">
        <f t="shared" si="16"/>
        <v>6</v>
      </c>
      <c r="AB16" s="40">
        <f>VLOOKUP(AA16,[1]Punktezuordnung!$A$2:$B$52,2,FALSE())</f>
        <v>45</v>
      </c>
      <c r="AC16" s="37">
        <f t="array" ref="AC16">IF(ISBLANK(FRI_Stoß!$A$2),0,IF(ISBLANK(A16),0,IF((OR(EXACT(A16,FRI_Stoß!$C$2:$C$147))),VLOOKUP(A16,FRI_Stoß!$C$2:$I$147,4,FALSE))))</f>
        <v>1</v>
      </c>
      <c r="AD16" s="29">
        <f t="shared" si="17"/>
        <v>6</v>
      </c>
      <c r="AE16" s="40">
        <f>VLOOKUP(AD16,[1]Punktezuordnung!$A$2:$B$52,2,FALSE())</f>
        <v>45</v>
      </c>
      <c r="AF16" s="59" t="b">
        <f t="array" ref="AF16">IF(ISBLANK(LAT_Zielweit!$A$2),0,IF(ISBLANK(A16),0,IF((OR(EXACT(A16,LAT_Zielweit!$C$2:$C$155))),VLOOKUP(A16,LAT_Zielweit!$C$2:$I$155,4,FALSE))))</f>
        <v>0</v>
      </c>
      <c r="AG16" s="29">
        <f t="shared" si="18"/>
        <v>51</v>
      </c>
      <c r="AH16" s="40">
        <f>VLOOKUP(AG16,[1]Punktezuordnung!$A$2:$B$52,2,FALSE())</f>
        <v>0</v>
      </c>
      <c r="AI16" s="38" t="b">
        <f t="array" ref="AI16">IF(ISBLANK(LAT_Dreh!$A$2),0,IF(ISBLANK(A16),0,IF((OR(EXACT(A16,LAT_Dreh!$C$2:$C$156))),VLOOKUP(A16,LAT_Dreh!$C$2:$I$156,4,FALSE))))</f>
        <v>0</v>
      </c>
      <c r="AJ16" s="29">
        <f t="shared" si="19"/>
        <v>51</v>
      </c>
      <c r="AK16" s="40">
        <f>VLOOKUP(AJ16,[1]Punktezuordnung!$A$2:$B$52,2,FALSE())</f>
        <v>0</v>
      </c>
      <c r="AL16" s="27" t="b">
        <f t="array" ref="AL16">IF(ISBLANK(NIA_Cross!$A$2),100,IF(ISBLANK(A16),100,IF((OR(EXACT(A16,NIA_Cross!$C$2:$C$154))),VLOOKUP(A16,NIA_Cross!$C$2:$I$154,4,FALSE))))</f>
        <v>0</v>
      </c>
      <c r="AM16" s="29">
        <f t="shared" si="20"/>
        <v>51</v>
      </c>
      <c r="AN16" s="30">
        <f>VLOOKUP(AM16,[1]Punktezuordnung!$A$2:$B$52,2,FALSE())</f>
        <v>0</v>
      </c>
      <c r="AO16" s="52" t="b">
        <f t="array" ref="AO16">IF(ISBLANK(NIA_Weit!$A$2),0,IF(ISBLANK(A16),0,IF((OR(EXACT(A16,NIA_Weit!$C$2:$C$153))),VLOOKUP(A16,NIA_Weit!$C$2:$I$153,4,FALSE))))</f>
        <v>0</v>
      </c>
      <c r="AP16" s="29">
        <f t="shared" si="21"/>
        <v>51</v>
      </c>
      <c r="AQ16" s="40">
        <f>VLOOKUP(AP16,[1]Punktezuordnung!$A$2:$B$52,2,FALSE())</f>
        <v>0</v>
      </c>
      <c r="AR16" s="26">
        <f t="array" ref="AR16">IF(ISBLANK(STO_Weit!$A$2),0,IF(ISBLANK(A16),0,IF((OR(EXACT(A16,STO_Weit!$C$2:$C$133))),VLOOKUP(A16,STO_Weit!$C$2:$I$133,4,FALSE))))</f>
        <v>1.25</v>
      </c>
      <c r="AS16" s="29">
        <f t="shared" si="22"/>
        <v>5</v>
      </c>
      <c r="AT16" s="30">
        <f>VLOOKUP(AS16,[1]Punktezuordnung!$A$2:$B$52,2,FALSE())</f>
        <v>46</v>
      </c>
      <c r="AU16" s="28">
        <f t="array" ref="AU16">IF(ISBLANK(STO_Schlagwurf!$A$2),0,IF(ISBLANK(A16),0,IF((OR(EXACT(A16,STO_Schlagwurf!$C$2:$C$133))),VLOOKUP(A16,STO_Schlagwurf!$C$2:$I$133,4,FALSE))))</f>
        <v>15</v>
      </c>
      <c r="AV16" s="29">
        <f t="shared" si="23"/>
        <v>12</v>
      </c>
      <c r="AW16" s="30">
        <f>VLOOKUP(AV16,[1]Punktezuordnung!$A$2:$B$52,2,FALSE())</f>
        <v>39</v>
      </c>
      <c r="AX16" s="26" t="b">
        <f t="array" ref="AX16">IF(ISBLANK(ANG_Hindernissprint!$A$2),100,IF(ISBLANK(A16),100,IF((OR(EXACT(A16,ANG_Hindernissprint!$C$2:$C$143))),VLOOKUP(A16,ANG_Hindernissprint!$C$2:$I$143,4,FALSE))))</f>
        <v>0</v>
      </c>
      <c r="AY16" s="33">
        <f t="shared" si="24"/>
        <v>51</v>
      </c>
      <c r="AZ16" s="30">
        <f>VLOOKUP(AY16,[1]Punktezuordnung!$A$2:$B$52,2,FALSE())</f>
        <v>0</v>
      </c>
      <c r="BA16" s="54" t="b">
        <f t="array" ref="BA16">IF(ISBLANK(ANG_Hoch!$A$2),0,IF(ISBLANK(A16),0,IF((OR(EXACT(A16,ANG_Hoch!$C$2:$C$143))),VLOOKUP(A16,ANG_Hoch!$C$2:$I$143,4,FALSE))))</f>
        <v>0</v>
      </c>
      <c r="BB16" s="29">
        <f t="shared" si="25"/>
        <v>51</v>
      </c>
      <c r="BC16" s="39">
        <f>VLOOKUP(BB16,[1]Punktezuordnung!$A$2:$B$52,2,FALSE())</f>
        <v>0</v>
      </c>
    </row>
    <row r="17" spans="1:55" x14ac:dyDescent="0.3">
      <c r="A17" s="24" t="s">
        <v>314</v>
      </c>
      <c r="B17" s="24" t="s">
        <v>32</v>
      </c>
      <c r="C17" s="24">
        <v>2019</v>
      </c>
      <c r="D17" s="24" t="s">
        <v>184</v>
      </c>
      <c r="E17" s="29">
        <f t="shared" si="0"/>
        <v>24</v>
      </c>
      <c r="F17" s="40">
        <f>SUM(LARGE(H17:S17,{1;2;3;4;5;6;7;8;9}))</f>
        <v>83</v>
      </c>
      <c r="G17" s="34">
        <f t="shared" si="1"/>
        <v>2</v>
      </c>
      <c r="H17" s="35">
        <f t="shared" si="2"/>
        <v>0</v>
      </c>
      <c r="I17" s="30">
        <f t="shared" si="3"/>
        <v>0</v>
      </c>
      <c r="J17" s="35">
        <f t="shared" si="4"/>
        <v>0</v>
      </c>
      <c r="K17" s="30">
        <f t="shared" si="5"/>
        <v>0</v>
      </c>
      <c r="L17" s="31">
        <f t="shared" si="6"/>
        <v>0</v>
      </c>
      <c r="M17" s="32">
        <f t="shared" si="7"/>
        <v>0</v>
      </c>
      <c r="N17" s="36">
        <f t="shared" si="8"/>
        <v>0</v>
      </c>
      <c r="O17" s="51">
        <f t="shared" si="9"/>
        <v>0</v>
      </c>
      <c r="P17" s="35">
        <f t="shared" si="10"/>
        <v>42</v>
      </c>
      <c r="Q17" s="30">
        <f t="shared" si="11"/>
        <v>41</v>
      </c>
      <c r="R17" s="35">
        <f t="shared" si="12"/>
        <v>0</v>
      </c>
      <c r="S17" s="30">
        <f t="shared" si="13"/>
        <v>0</v>
      </c>
      <c r="T17" s="25" t="b">
        <f t="array" ref="T17">IF(ISBLANK(ALS_Sprint!$A$2),100,IF(ISBLANK(A17),100,IF((OR(EXACT(A17,ALS_Sprint!$C$2:$C$148))),VLOOKUP(A17,ALS_Sprint!$C$2:$I$148,4,FALSE))))</f>
        <v>0</v>
      </c>
      <c r="U17" s="29">
        <f t="shared" si="14"/>
        <v>51</v>
      </c>
      <c r="V17" s="40">
        <f>VLOOKUP(U17,[1]Punktezuordnung!$A$2:$B$52,2,FALSE())</f>
        <v>0</v>
      </c>
      <c r="W17" s="55" t="b">
        <f t="array" ref="W17">IF(ISBLANK(ALS_Wurf!$A$2),0,IF(ISBLANK(A17),0,IF((OR(EXACT(A17,ALS_Wurf!$C$2:$C$148))),VLOOKUP(A17,ALS_Wurf!$C$2:$I$148,4,FALSE))))</f>
        <v>0</v>
      </c>
      <c r="X17" s="29">
        <f t="shared" si="15"/>
        <v>51</v>
      </c>
      <c r="Y17" s="40">
        <f>VLOOKUP(X17,[1]Punktezuordnung!$A$2:$B$52,2,FALSE())</f>
        <v>0</v>
      </c>
      <c r="Z17" s="28" t="b">
        <f t="array" ref="Z17">IF(ISBLANK(FRI_Sprint!$A$2),100,IF(ISBLANK(A17),100,IF((OR(EXACT(A17,FRI_Sprint!$C$2:$C$149))),VLOOKUP(A17,FRI_Sprint!$C$2:$I$149,4,FALSE))))</f>
        <v>0</v>
      </c>
      <c r="AA17" s="29">
        <f t="shared" si="16"/>
        <v>51</v>
      </c>
      <c r="AB17" s="40">
        <f>VLOOKUP(AA17,[1]Punktezuordnung!$A$2:$B$52,2,FALSE())</f>
        <v>0</v>
      </c>
      <c r="AC17" s="37" t="b">
        <f t="array" ref="AC17">IF(ISBLANK(FRI_Stoß!$A$2),0,IF(ISBLANK(A17),0,IF((OR(EXACT(A17,FRI_Stoß!$C$2:$C$147))),VLOOKUP(A17,FRI_Stoß!$C$2:$I$147,4,FALSE))))</f>
        <v>0</v>
      </c>
      <c r="AD17" s="29">
        <f t="shared" si="17"/>
        <v>51</v>
      </c>
      <c r="AE17" s="40">
        <f>VLOOKUP(AD17,[1]Punktezuordnung!$A$2:$B$52,2,FALSE())</f>
        <v>0</v>
      </c>
      <c r="AF17" s="59" t="b">
        <f t="array" ref="AF17">IF(ISBLANK(LAT_Zielweit!$A$2),0,IF(ISBLANK(A17),0,IF((OR(EXACT(A17,LAT_Zielweit!$C$2:$C$155))),VLOOKUP(A17,LAT_Zielweit!$C$2:$I$155,4,FALSE))))</f>
        <v>0</v>
      </c>
      <c r="AG17" s="29">
        <f t="shared" si="18"/>
        <v>51</v>
      </c>
      <c r="AH17" s="40">
        <f>VLOOKUP(AG17,[1]Punktezuordnung!$A$2:$B$52,2,FALSE())</f>
        <v>0</v>
      </c>
      <c r="AI17" s="38" t="b">
        <f t="array" ref="AI17">IF(ISBLANK(LAT_Dreh!$A$2),0,IF(ISBLANK(A17),0,IF((OR(EXACT(A17,LAT_Dreh!$C$2:$C$156))),VLOOKUP(A17,LAT_Dreh!$C$2:$I$156,4,FALSE))))</f>
        <v>0</v>
      </c>
      <c r="AJ17" s="29">
        <f t="shared" si="19"/>
        <v>51</v>
      </c>
      <c r="AK17" s="40">
        <f>VLOOKUP(AJ17,[1]Punktezuordnung!$A$2:$B$52,2,FALSE())</f>
        <v>0</v>
      </c>
      <c r="AL17" s="27">
        <v>1000</v>
      </c>
      <c r="AM17" s="29">
        <f t="shared" si="20"/>
        <v>51</v>
      </c>
      <c r="AN17" s="30">
        <f>VLOOKUP(AM17,[1]Punktezuordnung!$A$2:$B$52,2,FALSE())</f>
        <v>0</v>
      </c>
      <c r="AO17" s="52" t="b">
        <f t="array" ref="AO17">IF(ISBLANK(NIA_Weit!$A$2),0,IF(ISBLANK(A17),0,IF((OR(EXACT(A17,NIA_Weit!$C$2:$C$153))),VLOOKUP(A17,NIA_Weit!$C$2:$I$153,4,FALSE))))</f>
        <v>0</v>
      </c>
      <c r="AP17" s="29">
        <f t="shared" si="21"/>
        <v>51</v>
      </c>
      <c r="AQ17" s="40">
        <f>VLOOKUP(AP17,[1]Punktezuordnung!$A$2:$B$52,2,FALSE())</f>
        <v>0</v>
      </c>
      <c r="AR17" s="26">
        <f t="array" ref="AR17">IF(ISBLANK(STO_Weit!$A$2),0,IF(ISBLANK(A17),0,IF((OR(EXACT(A17,STO_Weit!$C$2:$C$133))),VLOOKUP(A17,STO_Weit!$C$2:$I$133,4,FALSE))))</f>
        <v>0.1</v>
      </c>
      <c r="AS17" s="29">
        <f t="shared" si="22"/>
        <v>9</v>
      </c>
      <c r="AT17" s="30">
        <f>VLOOKUP(AS17,[1]Punktezuordnung!$A$2:$B$52,2,FALSE())</f>
        <v>42</v>
      </c>
      <c r="AU17" s="28">
        <f t="array" ref="AU17">IF(ISBLANK(STO_Schlagwurf!$A$2),0,IF(ISBLANK(A17),0,IF((OR(EXACT(A17,STO_Schlagwurf!$C$2:$C$133))),VLOOKUP(A17,STO_Schlagwurf!$C$2:$I$133,4,FALSE))))</f>
        <v>16</v>
      </c>
      <c r="AV17" s="29">
        <f t="shared" si="23"/>
        <v>10</v>
      </c>
      <c r="AW17" s="30">
        <f>VLOOKUP(AV17,[1]Punktezuordnung!$A$2:$B$52,2,FALSE())</f>
        <v>41</v>
      </c>
      <c r="AX17" s="26" t="b">
        <f t="array" ref="AX17">IF(ISBLANK(ANG_Hindernissprint!$A$2),100,IF(ISBLANK(A17),100,IF((OR(EXACT(A17,ANG_Hindernissprint!$C$2:$C$143))),VLOOKUP(A17,ANG_Hindernissprint!$C$2:$I$143,4,FALSE))))</f>
        <v>0</v>
      </c>
      <c r="AY17" s="33">
        <f t="shared" si="24"/>
        <v>51</v>
      </c>
      <c r="AZ17" s="30">
        <f>VLOOKUP(AY17,[1]Punktezuordnung!$A$2:$B$52,2,FALSE())</f>
        <v>0</v>
      </c>
      <c r="BA17" s="54" t="b">
        <f t="array" ref="BA17">IF(ISBLANK(ANG_Hoch!$A$2),0,IF(ISBLANK(A17),0,IF((OR(EXACT(A17,ANG_Hoch!$C$2:$C$143))),VLOOKUP(A17,ANG_Hoch!$C$2:$I$143,4,FALSE))))</f>
        <v>0</v>
      </c>
      <c r="BB17" s="29">
        <f t="shared" si="25"/>
        <v>51</v>
      </c>
      <c r="BC17" s="39">
        <f>VLOOKUP(BB17,[1]Punktezuordnung!$A$2:$B$52,2,FALSE())</f>
        <v>0</v>
      </c>
    </row>
    <row r="18" spans="1:55" x14ac:dyDescent="0.3">
      <c r="A18" s="24" t="s">
        <v>315</v>
      </c>
      <c r="B18" s="24" t="s">
        <v>32</v>
      </c>
      <c r="C18" s="24">
        <v>2020</v>
      </c>
      <c r="D18" s="24" t="s">
        <v>184</v>
      </c>
      <c r="E18" s="29">
        <f t="shared" si="0"/>
        <v>24</v>
      </c>
      <c r="F18" s="40">
        <f>SUM(LARGE(H18:S18,{1;2;3;4;5;6;7;8;9}))</f>
        <v>83</v>
      </c>
      <c r="G18" s="34">
        <f t="shared" si="1"/>
        <v>2</v>
      </c>
      <c r="H18" s="35">
        <f t="shared" si="2"/>
        <v>0</v>
      </c>
      <c r="I18" s="30">
        <f t="shared" si="3"/>
        <v>0</v>
      </c>
      <c r="J18" s="35">
        <f t="shared" si="4"/>
        <v>0</v>
      </c>
      <c r="K18" s="30">
        <f t="shared" si="5"/>
        <v>0</v>
      </c>
      <c r="L18" s="31">
        <f t="shared" si="6"/>
        <v>0</v>
      </c>
      <c r="M18" s="32">
        <f t="shared" si="7"/>
        <v>0</v>
      </c>
      <c r="N18" s="36">
        <f t="shared" si="8"/>
        <v>0</v>
      </c>
      <c r="O18" s="51">
        <f t="shared" si="9"/>
        <v>0</v>
      </c>
      <c r="P18" s="35">
        <f t="shared" si="10"/>
        <v>42</v>
      </c>
      <c r="Q18" s="30">
        <f t="shared" si="11"/>
        <v>41</v>
      </c>
      <c r="R18" s="35">
        <f t="shared" si="12"/>
        <v>0</v>
      </c>
      <c r="S18" s="30">
        <f t="shared" si="13"/>
        <v>0</v>
      </c>
      <c r="T18" s="25" t="b">
        <f t="array" ref="T18">IF(ISBLANK(ALS_Sprint!$A$2),100,IF(ISBLANK(A18),100,IF((OR(EXACT(A18,ALS_Sprint!$C$2:$C$148))),VLOOKUP(A18,ALS_Sprint!$C$2:$I$148,4,FALSE))))</f>
        <v>0</v>
      </c>
      <c r="U18" s="29">
        <f t="shared" si="14"/>
        <v>51</v>
      </c>
      <c r="V18" s="40">
        <f>VLOOKUP(U18,[1]Punktezuordnung!$A$2:$B$52,2,FALSE())</f>
        <v>0</v>
      </c>
      <c r="W18" s="55" t="b">
        <f t="array" ref="W18">IF(ISBLANK(ALS_Wurf!$A$2),0,IF(ISBLANK(A18),0,IF((OR(EXACT(A18,ALS_Wurf!$C$2:$C$148))),VLOOKUP(A18,ALS_Wurf!$C$2:$I$148,4,FALSE))))</f>
        <v>0</v>
      </c>
      <c r="X18" s="29">
        <f t="shared" si="15"/>
        <v>51</v>
      </c>
      <c r="Y18" s="40">
        <f>VLOOKUP(X18,[1]Punktezuordnung!$A$2:$B$52,2,FALSE())</f>
        <v>0</v>
      </c>
      <c r="Z18" s="28" t="b">
        <f t="array" ref="Z18">IF(ISBLANK(FRI_Sprint!$A$2),100,IF(ISBLANK(A18),100,IF((OR(EXACT(A18,FRI_Sprint!$C$2:$C$149))),VLOOKUP(A18,FRI_Sprint!$C$2:$I$149,4,FALSE))))</f>
        <v>0</v>
      </c>
      <c r="AA18" s="29">
        <f t="shared" si="16"/>
        <v>51</v>
      </c>
      <c r="AB18" s="40">
        <f>VLOOKUP(AA18,[1]Punktezuordnung!$A$2:$B$52,2,FALSE())</f>
        <v>0</v>
      </c>
      <c r="AC18" s="37" t="b">
        <f t="array" ref="AC18">IF(ISBLANK(FRI_Stoß!$A$2),0,IF(ISBLANK(A18),0,IF((OR(EXACT(A18,FRI_Stoß!$C$2:$C$147))),VLOOKUP(A18,FRI_Stoß!$C$2:$I$147,4,FALSE))))</f>
        <v>0</v>
      </c>
      <c r="AD18" s="29">
        <f t="shared" si="17"/>
        <v>51</v>
      </c>
      <c r="AE18" s="40">
        <f>VLOOKUP(AD18,[1]Punktezuordnung!$A$2:$B$52,2,FALSE())</f>
        <v>0</v>
      </c>
      <c r="AF18" s="59" t="b">
        <f t="array" ref="AF18">IF(ISBLANK(LAT_Zielweit!$A$2),0,IF(ISBLANK(A18),0,IF((OR(EXACT(A18,LAT_Zielweit!$C$2:$C$155))),VLOOKUP(A18,LAT_Zielweit!$C$2:$I$155,4,FALSE))))</f>
        <v>0</v>
      </c>
      <c r="AG18" s="29">
        <f t="shared" si="18"/>
        <v>51</v>
      </c>
      <c r="AH18" s="40">
        <f>VLOOKUP(AG18,[1]Punktezuordnung!$A$2:$B$52,2,FALSE())</f>
        <v>0</v>
      </c>
      <c r="AI18" s="38" t="b">
        <f t="array" ref="AI18">IF(ISBLANK(LAT_Dreh!$A$2),0,IF(ISBLANK(A18),0,IF((OR(EXACT(A18,LAT_Dreh!$C$2:$C$156))),VLOOKUP(A18,LAT_Dreh!$C$2:$I$156,4,FALSE))))</f>
        <v>0</v>
      </c>
      <c r="AJ18" s="29">
        <f t="shared" si="19"/>
        <v>51</v>
      </c>
      <c r="AK18" s="40">
        <f>VLOOKUP(AJ18,[1]Punktezuordnung!$A$2:$B$52,2,FALSE())</f>
        <v>0</v>
      </c>
      <c r="AL18" s="27">
        <v>1000</v>
      </c>
      <c r="AM18" s="29">
        <f t="shared" si="20"/>
        <v>51</v>
      </c>
      <c r="AN18" s="30">
        <f>VLOOKUP(AM18,[1]Punktezuordnung!$A$2:$B$52,2,FALSE())</f>
        <v>0</v>
      </c>
      <c r="AO18" s="52" t="b">
        <f t="array" ref="AO18">IF(ISBLANK(NIA_Weit!$A$2),0,IF(ISBLANK(A18),0,IF((OR(EXACT(A18,NIA_Weit!$C$2:$C$153))),VLOOKUP(A18,NIA_Weit!$C$2:$I$153,4,FALSE))))</f>
        <v>0</v>
      </c>
      <c r="AP18" s="29">
        <f t="shared" si="21"/>
        <v>51</v>
      </c>
      <c r="AQ18" s="40">
        <f>VLOOKUP(AP18,[1]Punktezuordnung!$A$2:$B$52,2,FALSE())</f>
        <v>0</v>
      </c>
      <c r="AR18" s="26">
        <f t="array" ref="AR18">IF(ISBLANK(STO_Weit!$A$2),0,IF(ISBLANK(A18),0,IF((OR(EXACT(A18,STO_Weit!$C$2:$C$133))),VLOOKUP(A18,STO_Weit!$C$2:$I$133,4,FALSE))))</f>
        <v>0.1</v>
      </c>
      <c r="AS18" s="29">
        <f t="shared" si="22"/>
        <v>9</v>
      </c>
      <c r="AT18" s="30">
        <f>VLOOKUP(AS18,[1]Punktezuordnung!$A$2:$B$52,2,FALSE())</f>
        <v>42</v>
      </c>
      <c r="AU18" s="28">
        <f t="array" ref="AU18">IF(ISBLANK(STO_Schlagwurf!$A$2),0,IF(ISBLANK(A18),0,IF((OR(EXACT(A18,STO_Schlagwurf!$C$2:$C$133))),VLOOKUP(A18,STO_Schlagwurf!$C$2:$I$133,4,FALSE))))</f>
        <v>16</v>
      </c>
      <c r="AV18" s="29">
        <f t="shared" si="23"/>
        <v>10</v>
      </c>
      <c r="AW18" s="30">
        <f>VLOOKUP(AV18,[1]Punktezuordnung!$A$2:$B$52,2,FALSE())</f>
        <v>41</v>
      </c>
      <c r="AX18" s="26" t="b">
        <f t="array" ref="AX18">IF(ISBLANK(ANG_Hindernissprint!$A$2),100,IF(ISBLANK(A18),100,IF((OR(EXACT(A18,ANG_Hindernissprint!$C$2:$C$143))),VLOOKUP(A18,ANG_Hindernissprint!$C$2:$I$143,4,FALSE))))</f>
        <v>0</v>
      </c>
      <c r="AY18" s="33">
        <f t="shared" si="24"/>
        <v>51</v>
      </c>
      <c r="AZ18" s="30">
        <f>VLOOKUP(AY18,[1]Punktezuordnung!$A$2:$B$52,2,FALSE())</f>
        <v>0</v>
      </c>
      <c r="BA18" s="54" t="b">
        <f t="array" ref="BA18">IF(ISBLANK(ANG_Hoch!$A$2),0,IF(ISBLANK(A18),0,IF((OR(EXACT(A18,ANG_Hoch!$C$2:$C$143))),VLOOKUP(A18,ANG_Hoch!$C$2:$I$143,4,FALSE))))</f>
        <v>0</v>
      </c>
      <c r="BB18" s="29">
        <f t="shared" si="25"/>
        <v>51</v>
      </c>
      <c r="BC18" s="39">
        <f>VLOOKUP(BB18,[1]Punktezuordnung!$A$2:$B$52,2,FALSE())</f>
        <v>0</v>
      </c>
    </row>
    <row r="19" spans="1:55" x14ac:dyDescent="0.3">
      <c r="A19" s="24" t="s">
        <v>313</v>
      </c>
      <c r="B19" s="24" t="s">
        <v>32</v>
      </c>
      <c r="C19" s="24">
        <v>2020</v>
      </c>
      <c r="D19" s="24" t="s">
        <v>184</v>
      </c>
      <c r="E19" s="29">
        <f t="shared" si="0"/>
        <v>27</v>
      </c>
      <c r="F19" s="40">
        <f>SUM(LARGE(H19:S19,{1;2;3;4;5;6;7;8;9}))</f>
        <v>80</v>
      </c>
      <c r="G19" s="34">
        <f t="shared" si="1"/>
        <v>2</v>
      </c>
      <c r="H19" s="35">
        <f t="shared" si="2"/>
        <v>0</v>
      </c>
      <c r="I19" s="30">
        <f t="shared" si="3"/>
        <v>0</v>
      </c>
      <c r="J19" s="35">
        <f t="shared" si="4"/>
        <v>0</v>
      </c>
      <c r="K19" s="30">
        <f t="shared" si="5"/>
        <v>0</v>
      </c>
      <c r="L19" s="31">
        <f t="shared" si="6"/>
        <v>0</v>
      </c>
      <c r="M19" s="32">
        <f t="shared" si="7"/>
        <v>0</v>
      </c>
      <c r="N19" s="36">
        <f t="shared" si="8"/>
        <v>0</v>
      </c>
      <c r="O19" s="51">
        <f t="shared" si="9"/>
        <v>0</v>
      </c>
      <c r="P19" s="35">
        <f t="shared" si="10"/>
        <v>42</v>
      </c>
      <c r="Q19" s="30">
        <f t="shared" si="11"/>
        <v>38</v>
      </c>
      <c r="R19" s="35">
        <f t="shared" si="12"/>
        <v>0</v>
      </c>
      <c r="S19" s="30">
        <f t="shared" si="13"/>
        <v>0</v>
      </c>
      <c r="T19" s="25" t="b">
        <f t="array" ref="T19">IF(ISBLANK(ALS_Sprint!$A$2),100,IF(ISBLANK(A19),100,IF((OR(EXACT(A19,ALS_Sprint!$C$2:$C$148))),VLOOKUP(A19,ALS_Sprint!$C$2:$I$148,4,FALSE))))</f>
        <v>0</v>
      </c>
      <c r="U19" s="29">
        <f t="shared" si="14"/>
        <v>51</v>
      </c>
      <c r="V19" s="40">
        <f>VLOOKUP(U19,[1]Punktezuordnung!$A$2:$B$52,2,FALSE())</f>
        <v>0</v>
      </c>
      <c r="W19" s="55" t="b">
        <f t="array" ref="W19">IF(ISBLANK(ALS_Wurf!$A$2),0,IF(ISBLANK(A19),0,IF((OR(EXACT(A19,ALS_Wurf!$C$2:$C$148))),VLOOKUP(A19,ALS_Wurf!$C$2:$I$148,4,FALSE))))</f>
        <v>0</v>
      </c>
      <c r="X19" s="29">
        <f t="shared" si="15"/>
        <v>51</v>
      </c>
      <c r="Y19" s="40">
        <f>VLOOKUP(X19,[1]Punktezuordnung!$A$2:$B$52,2,FALSE())</f>
        <v>0</v>
      </c>
      <c r="Z19" s="28" t="b">
        <f t="array" ref="Z19">IF(ISBLANK(FRI_Sprint!$A$2),100,IF(ISBLANK(A19),100,IF((OR(EXACT(A19,FRI_Sprint!$C$2:$C$149))),VLOOKUP(A19,FRI_Sprint!$C$2:$I$149,4,FALSE))))</f>
        <v>0</v>
      </c>
      <c r="AA19" s="29">
        <f t="shared" si="16"/>
        <v>51</v>
      </c>
      <c r="AB19" s="40">
        <f>VLOOKUP(AA19,[1]Punktezuordnung!$A$2:$B$52,2,FALSE())</f>
        <v>0</v>
      </c>
      <c r="AC19" s="37" t="b">
        <f t="array" ref="AC19">IF(ISBLANK(FRI_Stoß!$A$2),0,IF(ISBLANK(A19),0,IF((OR(EXACT(A19,FRI_Stoß!$C$2:$C$147))),VLOOKUP(A19,FRI_Stoß!$C$2:$I$147,4,FALSE))))</f>
        <v>0</v>
      </c>
      <c r="AD19" s="29">
        <f t="shared" si="17"/>
        <v>51</v>
      </c>
      <c r="AE19" s="40">
        <f>VLOOKUP(AD19,[1]Punktezuordnung!$A$2:$B$52,2,FALSE())</f>
        <v>0</v>
      </c>
      <c r="AF19" s="59" t="b">
        <f t="array" ref="AF19">IF(ISBLANK(LAT_Zielweit!$A$2),0,IF(ISBLANK(A19),0,IF((OR(EXACT(A19,LAT_Zielweit!$C$2:$C$155))),VLOOKUP(A19,LAT_Zielweit!$C$2:$I$155,4,FALSE))))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IF(ISBLANK(LAT_Dreh!$A$2),0,IF(ISBLANK(A19),0,IF((OR(EXACT(A19,LAT_Dreh!$C$2:$C$156))),VLOOKUP(A19,LAT_Dreh!$C$2:$I$156,4,FALSE))))</f>
        <v>0</v>
      </c>
      <c r="AJ19" s="29">
        <f t="shared" si="19"/>
        <v>51</v>
      </c>
      <c r="AK19" s="40">
        <f>VLOOKUP(AJ19,[1]Punktezuordnung!$A$2:$B$52,2,FALSE())</f>
        <v>0</v>
      </c>
      <c r="AL19" s="27">
        <v>1000</v>
      </c>
      <c r="AM19" s="29">
        <f t="shared" si="20"/>
        <v>51</v>
      </c>
      <c r="AN19" s="30">
        <f>VLOOKUP(AM19,[1]Punktezuordnung!$A$2:$B$52,2,FALSE())</f>
        <v>0</v>
      </c>
      <c r="AO19" s="52" t="b">
        <f t="array" ref="AO19">IF(ISBLANK(NIA_Weit!$A$2),0,IF(ISBLANK(A19),0,IF((OR(EXACT(A19,NIA_Weit!$C$2:$C$153))),VLOOKUP(A19,NIA_Weit!$C$2:$I$153,4,FALSE))))</f>
        <v>0</v>
      </c>
      <c r="AP19" s="29">
        <f t="shared" si="21"/>
        <v>51</v>
      </c>
      <c r="AQ19" s="40">
        <f>VLOOKUP(AP19,[1]Punktezuordnung!$A$2:$B$52,2,FALSE())</f>
        <v>0</v>
      </c>
      <c r="AR19" s="26">
        <f t="array" ref="AR19">IF(ISBLANK(STO_Weit!$A$2),0,IF(ISBLANK(A19),0,IF((OR(EXACT(A19,STO_Weit!$C$2:$C$133))),VLOOKUP(A19,STO_Weit!$C$2:$I$133,4,FALSE))))</f>
        <v>0.1</v>
      </c>
      <c r="AS19" s="29">
        <f t="shared" si="22"/>
        <v>9</v>
      </c>
      <c r="AT19" s="30">
        <f>VLOOKUP(AS19,[1]Punktezuordnung!$A$2:$B$52,2,FALSE())</f>
        <v>42</v>
      </c>
      <c r="AU19" s="28">
        <f t="array" ref="AU19">IF(ISBLANK(STO_Schlagwurf!$A$2),0,IF(ISBLANK(A19),0,IF((OR(EXACT(A19,STO_Schlagwurf!$C$2:$C$133))),VLOOKUP(A19,STO_Schlagwurf!$C$2:$I$133,4,FALSE))))</f>
        <v>12</v>
      </c>
      <c r="AV19" s="29">
        <f t="shared" si="23"/>
        <v>13</v>
      </c>
      <c r="AW19" s="30">
        <f>VLOOKUP(AV19,[1]Punktezuordnung!$A$2:$B$52,2,FALSE())</f>
        <v>38</v>
      </c>
      <c r="AX19" s="26" t="b">
        <f t="array" ref="AX19">IF(ISBLANK(ANG_Hindernissprint!$A$2),100,IF(ISBLANK(A19),100,IF((OR(EXACT(A19,ANG_Hindernissprint!$C$2:$C$143))),VLOOKUP(A19,ANG_Hindernissprint!$C$2:$I$143,4,FALSE))))</f>
        <v>0</v>
      </c>
      <c r="AY19" s="33">
        <f t="shared" si="24"/>
        <v>51</v>
      </c>
      <c r="AZ19" s="30">
        <f>VLOOKUP(AY19,[1]Punktezuordnung!$A$2:$B$52,2,FALSE())</f>
        <v>0</v>
      </c>
      <c r="BA19" s="54" t="b">
        <f t="array" ref="BA19">IF(ISBLANK(ANG_Hoch!$A$2),0,IF(ISBLANK(A19),0,IF((OR(EXACT(A19,ANG_Hoch!$C$2:$C$143))),VLOOKUP(A19,ANG_Hoch!$C$2:$I$143,4,FALSE))))</f>
        <v>0</v>
      </c>
      <c r="BB19" s="29">
        <f t="shared" si="25"/>
        <v>51</v>
      </c>
      <c r="BC19" s="39">
        <f>VLOOKUP(BB19,[1]Punktezuordnung!$A$2:$B$52,2,FALSE())</f>
        <v>0</v>
      </c>
    </row>
    <row r="20" spans="1:55" x14ac:dyDescent="0.3">
      <c r="A20" s="24" t="s">
        <v>221</v>
      </c>
      <c r="B20" s="24" t="s">
        <v>32</v>
      </c>
      <c r="C20" s="24">
        <v>2019</v>
      </c>
      <c r="D20" s="24" t="s">
        <v>156</v>
      </c>
      <c r="E20" s="29">
        <f t="shared" si="0"/>
        <v>14</v>
      </c>
      <c r="F20" s="40">
        <f>SUM(LARGE(H20:S20,{1;2;3;4;5;6;7;8;9}))</f>
        <v>100</v>
      </c>
      <c r="G20" s="34">
        <f t="shared" si="1"/>
        <v>2</v>
      </c>
      <c r="H20" s="35">
        <f t="shared" si="2"/>
        <v>0</v>
      </c>
      <c r="I20" s="30">
        <f t="shared" si="3"/>
        <v>0</v>
      </c>
      <c r="J20" s="35">
        <f t="shared" si="4"/>
        <v>0</v>
      </c>
      <c r="K20" s="30">
        <f t="shared" si="5"/>
        <v>0</v>
      </c>
      <c r="L20" s="31">
        <f t="shared" si="6"/>
        <v>50</v>
      </c>
      <c r="M20" s="32">
        <f t="shared" si="7"/>
        <v>50</v>
      </c>
      <c r="N20" s="36">
        <f t="shared" si="8"/>
        <v>0</v>
      </c>
      <c r="O20" s="51">
        <f t="shared" si="9"/>
        <v>0</v>
      </c>
      <c r="P20" s="35">
        <f t="shared" si="10"/>
        <v>0</v>
      </c>
      <c r="Q20" s="30">
        <f t="shared" si="11"/>
        <v>0</v>
      </c>
      <c r="R20" s="35">
        <f t="shared" si="12"/>
        <v>0</v>
      </c>
      <c r="S20" s="30">
        <f t="shared" si="13"/>
        <v>0</v>
      </c>
      <c r="T20" s="25" t="b">
        <f t="array" ref="T20">IF(ISBLANK(ALS_Sprint!$A$2),100,IF(ISBLANK(A20),100,IF((OR(EXACT(A20,ALS_Sprint!$C$2:$C$148))),VLOOKUP(A20,ALS_Sprint!$C$2:$I$148,4,FALSE))))</f>
        <v>0</v>
      </c>
      <c r="U20" s="29">
        <f t="shared" si="14"/>
        <v>51</v>
      </c>
      <c r="V20" s="40">
        <f>VLOOKUP(U20,[1]Punktezuordnung!$A$2:$B$52,2,FALSE())</f>
        <v>0</v>
      </c>
      <c r="W20" s="55" t="b">
        <f t="array" ref="W20">IF(ISBLANK(ALS_Wurf!$A$2),0,IF(ISBLANK(A20),0,IF((OR(EXACT(A20,ALS_Wurf!$C$2:$C$148))),VLOOKUP(A20,ALS_Wurf!$C$2:$I$148,4,FALSE))))</f>
        <v>0</v>
      </c>
      <c r="X20" s="29">
        <f t="shared" si="15"/>
        <v>51</v>
      </c>
      <c r="Y20" s="40">
        <f>VLOOKUP(X20,[1]Punktezuordnung!$A$2:$B$52,2,FALSE())</f>
        <v>0</v>
      </c>
      <c r="Z20" s="28" t="b">
        <f t="array" ref="Z20">IF(ISBLANK(FRI_Sprint!$A$2),100,IF(ISBLANK(A20),100,IF((OR(EXACT(A20,FRI_Sprint!$C$2:$C$149))),VLOOKUP(A20,FRI_Sprint!$C$2:$I$149,4,FALSE))))</f>
        <v>0</v>
      </c>
      <c r="AA20" s="29">
        <f t="shared" si="16"/>
        <v>51</v>
      </c>
      <c r="AB20" s="40">
        <f>VLOOKUP(AA20,[1]Punktezuordnung!$A$2:$B$52,2,FALSE())</f>
        <v>0</v>
      </c>
      <c r="AC20" s="37" t="b">
        <f t="array" ref="AC20">IF(ISBLANK(FRI_Stoß!$A$2),0,IF(ISBLANK(A20),0,IF((OR(EXACT(A20,FRI_Stoß!$C$2:$C$147))),VLOOKUP(A20,FRI_Stoß!$C$2:$I$147,4,FALSE))))</f>
        <v>0</v>
      </c>
      <c r="AD20" s="29">
        <f t="shared" si="17"/>
        <v>51</v>
      </c>
      <c r="AE20" s="40">
        <f>VLOOKUP(AD20,[1]Punktezuordnung!$A$2:$B$52,2,FALSE())</f>
        <v>0</v>
      </c>
      <c r="AF20" s="59">
        <f t="array" ref="AF20">IF(ISBLANK(LAT_Zielweit!$A$2),0,IF(ISBLANK(A20),0,IF((OR(EXACT(A20,LAT_Zielweit!$C$2:$C$155))),VLOOKUP(A20,LAT_Zielweit!$C$2:$I$155,4,FALSE))))</f>
        <v>3</v>
      </c>
      <c r="AG20" s="29">
        <f t="shared" si="18"/>
        <v>1</v>
      </c>
      <c r="AH20" s="40">
        <f>VLOOKUP(AG20,[1]Punktezuordnung!$A$2:$B$52,2,FALSE())</f>
        <v>50</v>
      </c>
      <c r="AI20" s="38">
        <f t="array" ref="AI20">IF(ISBLANK(LAT_Dreh!$A$2),0,IF(ISBLANK(A20),0,IF((OR(EXACT(A20,LAT_Dreh!$C$2:$C$156))),VLOOKUP(A20,LAT_Dreh!$C$2:$I$156,4,FALSE))))</f>
        <v>15</v>
      </c>
      <c r="AJ20" s="29">
        <f t="shared" si="19"/>
        <v>1</v>
      </c>
      <c r="AK20" s="40">
        <f>VLOOKUP(AJ20,[1]Punktezuordnung!$A$2:$B$52,2,FALSE())</f>
        <v>50</v>
      </c>
      <c r="AL20" s="27" t="b">
        <f t="array" ref="AL20">IF(ISBLANK(NIA_Cross!$A$2),100,IF(ISBLANK(A20),100,IF((OR(EXACT(A20,NIA_Cross!$C$2:$C$154))),VLOOKUP(A20,NIA_Cross!$C$2:$I$154,4,FALSE))))</f>
        <v>0</v>
      </c>
      <c r="AM20" s="29">
        <f t="shared" si="20"/>
        <v>51</v>
      </c>
      <c r="AN20" s="30">
        <f>VLOOKUP(AM20,[1]Punktezuordnung!$A$2:$B$52,2,FALSE())</f>
        <v>0</v>
      </c>
      <c r="AO20" s="52" t="b">
        <f t="array" ref="AO20">IF(ISBLANK(NIA_Weit!$A$2),0,IF(ISBLANK(A20),0,IF((OR(EXACT(A20,NIA_Weit!$C$2:$C$153))),VLOOKUP(A20,NIA_Weit!$C$2:$I$153,4,FALSE))))</f>
        <v>0</v>
      </c>
      <c r="AP20" s="29">
        <f t="shared" si="21"/>
        <v>51</v>
      </c>
      <c r="AQ20" s="40">
        <f>VLOOKUP(AP20,[1]Punktezuordnung!$A$2:$B$52,2,FALSE())</f>
        <v>0</v>
      </c>
      <c r="AR20" s="26" t="b">
        <f t="array" ref="AR20">IF(ISBLANK(STO_Weit!$A$2),0,IF(ISBLANK(A20),0,IF((OR(EXACT(A20,STO_Weit!$C$2:$C$133))),VLOOKUP(A20,STO_Weit!$C$2:$I$133,4,FALSE))))</f>
        <v>0</v>
      </c>
      <c r="AS20" s="29">
        <f t="shared" si="22"/>
        <v>51</v>
      </c>
      <c r="AT20" s="30">
        <f>VLOOKUP(AS20,[1]Punktezuordnung!$A$2:$B$52,2,FALSE())</f>
        <v>0</v>
      </c>
      <c r="AU20" s="28" t="b">
        <f t="array" ref="AU20">IF(ISBLANK(STO_Schlagwurf!$A$2),0,IF(ISBLANK(A20),0,IF((OR(EXACT(A20,STO_Schlagwurf!$C$2:$C$133))),VLOOKUP(A20,STO_Schlagwurf!$C$2:$I$133,4,FALSE))))</f>
        <v>0</v>
      </c>
      <c r="AV20" s="29">
        <f t="shared" si="23"/>
        <v>51</v>
      </c>
      <c r="AW20" s="30">
        <f>VLOOKUP(AV20,[1]Punktezuordnung!$A$2:$B$52,2,FALSE())</f>
        <v>0</v>
      </c>
      <c r="AX20" s="26" t="b">
        <f t="array" ref="AX20">IF(ISBLANK(ANG_Hindernissprint!$A$2),100,IF(ISBLANK(A20),100,IF((OR(EXACT(A20,ANG_Hindernissprint!$C$2:$C$143))),VLOOKUP(A20,ANG_Hindernissprint!$C$2:$I$143,4,FALSE))))</f>
        <v>0</v>
      </c>
      <c r="AY20" s="33">
        <f t="shared" si="24"/>
        <v>51</v>
      </c>
      <c r="AZ20" s="30">
        <f>VLOOKUP(AY20,[1]Punktezuordnung!$A$2:$B$52,2,FALSE())</f>
        <v>0</v>
      </c>
      <c r="BA20" s="54" t="b">
        <f t="array" ref="BA20">IF(ISBLANK(ANG_Hoch!$A$2),0,IF(ISBLANK(A20),0,IF((OR(EXACT(A20,ANG_Hoch!$C$2:$C$143))),VLOOKUP(A20,ANG_Hoch!$C$2:$I$143,4,FALSE))))</f>
        <v>0</v>
      </c>
      <c r="BB20" s="29">
        <f t="shared" si="25"/>
        <v>51</v>
      </c>
      <c r="BC20" s="39">
        <f>VLOOKUP(BB20,[1]Punktezuordnung!$A$2:$B$52,2,FALSE())</f>
        <v>0</v>
      </c>
    </row>
    <row r="21" spans="1:55" x14ac:dyDescent="0.3">
      <c r="A21" s="24" t="s">
        <v>332</v>
      </c>
      <c r="B21" s="24" t="s">
        <v>32</v>
      </c>
      <c r="C21" s="24">
        <v>2019</v>
      </c>
      <c r="D21" s="24"/>
      <c r="E21" s="29">
        <f t="shared" si="0"/>
        <v>15</v>
      </c>
      <c r="F21" s="40">
        <f>SUM(LARGE(H21:S21,{1;2;3;4;5;6;7;8;9}))</f>
        <v>99</v>
      </c>
      <c r="G21" s="34">
        <f t="shared" si="1"/>
        <v>2</v>
      </c>
      <c r="H21" s="35">
        <f t="shared" si="2"/>
        <v>0</v>
      </c>
      <c r="I21" s="30">
        <f t="shared" si="3"/>
        <v>0</v>
      </c>
      <c r="J21" s="35">
        <f t="shared" si="4"/>
        <v>0</v>
      </c>
      <c r="K21" s="30">
        <f t="shared" si="5"/>
        <v>0</v>
      </c>
      <c r="L21" s="31">
        <f t="shared" si="6"/>
        <v>0</v>
      </c>
      <c r="M21" s="32">
        <f t="shared" si="7"/>
        <v>0</v>
      </c>
      <c r="N21" s="36">
        <f t="shared" si="8"/>
        <v>0</v>
      </c>
      <c r="O21" s="51">
        <f t="shared" si="9"/>
        <v>0</v>
      </c>
      <c r="P21" s="35">
        <f t="shared" si="10"/>
        <v>0</v>
      </c>
      <c r="Q21" s="30">
        <f t="shared" si="11"/>
        <v>0</v>
      </c>
      <c r="R21" s="35">
        <f t="shared" si="12"/>
        <v>49</v>
      </c>
      <c r="S21" s="30">
        <f t="shared" si="13"/>
        <v>50</v>
      </c>
      <c r="T21" s="25" t="b">
        <f t="array" ref="T21">IF(ISBLANK(ALS_Sprint!$A$2),100,IF(ISBLANK(A21),100,IF((OR(EXACT(A21,ALS_Sprint!$C$2:$C$148))),VLOOKUP(A21,ALS_Sprint!$C$2:$I$148,4,FALSE))))</f>
        <v>0</v>
      </c>
      <c r="U21" s="29">
        <f t="shared" si="14"/>
        <v>51</v>
      </c>
      <c r="V21" s="40">
        <f>VLOOKUP(U21,[1]Punktezuordnung!$A$2:$B$52,2,FALSE())</f>
        <v>0</v>
      </c>
      <c r="W21" s="55" t="b">
        <f t="array" ref="W21">IF(ISBLANK(ALS_Wurf!$A$2),0,IF(ISBLANK(A21),0,IF((OR(EXACT(A21,ALS_Wurf!$C$2:$C$148))),VLOOKUP(A21,ALS_Wurf!$C$2:$I$148,4,FALSE))))</f>
        <v>0</v>
      </c>
      <c r="X21" s="29">
        <f t="shared" si="15"/>
        <v>51</v>
      </c>
      <c r="Y21" s="40">
        <f>VLOOKUP(X21,[1]Punktezuordnung!$A$2:$B$52,2,FALSE())</f>
        <v>0</v>
      </c>
      <c r="Z21" s="28" t="b">
        <f t="array" ref="Z21">IF(ISBLANK(FRI_Sprint!$A$2),100,IF(ISBLANK(A21),100,IF((OR(EXACT(A21,FRI_Sprint!$C$2:$C$149))),VLOOKUP(A21,FRI_Sprint!$C$2:$I$149,4,FALSE))))</f>
        <v>0</v>
      </c>
      <c r="AA21" s="29">
        <f t="shared" si="16"/>
        <v>51</v>
      </c>
      <c r="AB21" s="40">
        <f>VLOOKUP(AA21,[1]Punktezuordnung!$A$2:$B$52,2,FALSE())</f>
        <v>0</v>
      </c>
      <c r="AC21" s="37" t="b">
        <f t="array" ref="AC21">IF(ISBLANK(FRI_Stoß!$A$2),0,IF(ISBLANK(A21),0,IF((OR(EXACT(A21,FRI_Stoß!$C$2:$C$147))),VLOOKUP(A21,FRI_Stoß!$C$2:$I$147,4,FALSE))))</f>
        <v>0</v>
      </c>
      <c r="AD21" s="29">
        <f t="shared" si="17"/>
        <v>51</v>
      </c>
      <c r="AE21" s="40">
        <f>VLOOKUP(AD21,[1]Punktezuordnung!$A$2:$B$52,2,FALSE())</f>
        <v>0</v>
      </c>
      <c r="AF21" s="59" t="b">
        <f t="array" ref="AF21">IF(ISBLANK(LAT_Zielweit!$A$2),0,IF(ISBLANK(A21),0,IF((OR(EXACT(A21,LAT_Zielweit!$C$2:$C$155))),VLOOKUP(A21,LAT_Zielweit!$C$2:$I$155,4,FALSE))))</f>
        <v>0</v>
      </c>
      <c r="AG21" s="29">
        <f t="shared" si="18"/>
        <v>51</v>
      </c>
      <c r="AH21" s="40">
        <f>VLOOKUP(AG21,[1]Punktezuordnung!$A$2:$B$52,2,FALSE())</f>
        <v>0</v>
      </c>
      <c r="AI21" s="38" t="b">
        <f t="array" ref="AI21">IF(ISBLANK(LAT_Dreh!$A$2),0,IF(ISBLANK(A21),0,IF((OR(EXACT(A21,LAT_Dreh!$C$2:$C$156))),VLOOKUP(A21,LAT_Dreh!$C$2:$I$156,4,FALSE))))</f>
        <v>0</v>
      </c>
      <c r="AJ21" s="29">
        <f t="shared" si="19"/>
        <v>51</v>
      </c>
      <c r="AK21" s="40">
        <f>VLOOKUP(AJ21,[1]Punktezuordnung!$A$2:$B$52,2,FALSE())</f>
        <v>0</v>
      </c>
      <c r="AL21" s="27">
        <v>1000</v>
      </c>
      <c r="AM21" s="29">
        <f t="shared" si="20"/>
        <v>51</v>
      </c>
      <c r="AN21" s="30">
        <f>VLOOKUP(AM21,[1]Punktezuordnung!$A$2:$B$52,2,FALSE())</f>
        <v>0</v>
      </c>
      <c r="AO21" s="52" t="b">
        <f t="array" ref="AO21">IF(ISBLANK(NIA_Weit!$A$2),0,IF(ISBLANK(A21),0,IF((OR(EXACT(A21,NIA_Weit!$C$2:$C$153))),VLOOKUP(A21,NIA_Weit!$C$2:$I$153,4,FALSE))))</f>
        <v>0</v>
      </c>
      <c r="AP21" s="29">
        <f t="shared" si="21"/>
        <v>51</v>
      </c>
      <c r="AQ21" s="40">
        <f>VLOOKUP(AP21,[1]Punktezuordnung!$A$2:$B$52,2,FALSE())</f>
        <v>0</v>
      </c>
      <c r="AR21" s="26" t="b">
        <f t="array" ref="AR21">IF(ISBLANK(STO_Weit!$A$2),0,IF(ISBLANK(A21),0,IF((OR(EXACT(A21,STO_Weit!$C$2:$C$133))),VLOOKUP(A21,STO_Weit!$C$2:$I$133,4,FALSE))))</f>
        <v>0</v>
      </c>
      <c r="AS21" s="29">
        <f t="shared" si="22"/>
        <v>51</v>
      </c>
      <c r="AT21" s="30">
        <f>VLOOKUP(AS21,[1]Punktezuordnung!$A$2:$B$52,2,FALSE())</f>
        <v>0</v>
      </c>
      <c r="AU21" s="28" t="b">
        <f t="array" ref="AU21">IF(ISBLANK(STO_Schlagwurf!$A$2),0,IF(ISBLANK(A21),0,IF((OR(EXACT(A21,STO_Schlagwurf!$C$2:$C$133))),VLOOKUP(A21,STO_Schlagwurf!$C$2:$I$133,4,FALSE))))</f>
        <v>0</v>
      </c>
      <c r="AV21" s="29">
        <f t="shared" si="23"/>
        <v>51</v>
      </c>
      <c r="AW21" s="30">
        <f>VLOOKUP(AV21,[1]Punktezuordnung!$A$2:$B$52,2,FALSE())</f>
        <v>0</v>
      </c>
      <c r="AX21" s="26">
        <f t="array" ref="AX21">IF(ISBLANK(ANG_Hindernissprint!$A$2),100,IF(ISBLANK(A21),100,IF((OR(EXACT(A21,ANG_Hindernissprint!$C$2:$C$143))),VLOOKUP(A21,ANG_Hindernissprint!$C$2:$I$143,4,FALSE))))</f>
        <v>15.4</v>
      </c>
      <c r="AY21" s="33">
        <f t="shared" si="24"/>
        <v>2</v>
      </c>
      <c r="AZ21" s="30">
        <f>VLOOKUP(AY21,[1]Punktezuordnung!$A$2:$B$52,2,FALSE())</f>
        <v>49</v>
      </c>
      <c r="BA21" s="54">
        <f t="array" ref="BA21">IF(ISBLANK(ANG_Hoch!$A$2),0,IF(ISBLANK(A21),0,IF((OR(EXACT(A21,ANG_Hoch!$C$2:$C$143))),VLOOKUP(A21,ANG_Hoch!$C$2:$I$143,4,FALSE))))</f>
        <v>0.7</v>
      </c>
      <c r="BB21" s="29">
        <f t="shared" si="25"/>
        <v>1</v>
      </c>
      <c r="BC21" s="39">
        <f>VLOOKUP(BB21,[1]Punktezuordnung!$A$2:$B$52,2,FALSE())</f>
        <v>50</v>
      </c>
    </row>
    <row r="22" spans="1:55" x14ac:dyDescent="0.3">
      <c r="A22" s="24" t="s">
        <v>186</v>
      </c>
      <c r="B22" s="24" t="s">
        <v>32</v>
      </c>
      <c r="C22" s="24">
        <v>2019</v>
      </c>
      <c r="D22" s="24" t="s">
        <v>26</v>
      </c>
      <c r="E22" s="29">
        <f t="shared" si="0"/>
        <v>16</v>
      </c>
      <c r="F22" s="40">
        <f>SUM(LARGE(H22:S22,{1;2;3;4;5;6;7;8;9}))</f>
        <v>98</v>
      </c>
      <c r="G22" s="34">
        <f t="shared" si="1"/>
        <v>2</v>
      </c>
      <c r="H22" s="35">
        <f t="shared" si="2"/>
        <v>49</v>
      </c>
      <c r="I22" s="30">
        <f t="shared" si="3"/>
        <v>49</v>
      </c>
      <c r="J22" s="35">
        <f t="shared" si="4"/>
        <v>0</v>
      </c>
      <c r="K22" s="30">
        <f t="shared" si="5"/>
        <v>0</v>
      </c>
      <c r="L22" s="31">
        <f t="shared" si="6"/>
        <v>0</v>
      </c>
      <c r="M22" s="32">
        <f t="shared" si="7"/>
        <v>0</v>
      </c>
      <c r="N22" s="36">
        <f t="shared" si="8"/>
        <v>0</v>
      </c>
      <c r="O22" s="51">
        <f t="shared" si="9"/>
        <v>0</v>
      </c>
      <c r="P22" s="35">
        <f t="shared" si="10"/>
        <v>0</v>
      </c>
      <c r="Q22" s="30">
        <f t="shared" si="11"/>
        <v>0</v>
      </c>
      <c r="R22" s="35">
        <f t="shared" si="12"/>
        <v>0</v>
      </c>
      <c r="S22" s="30">
        <f t="shared" si="13"/>
        <v>0</v>
      </c>
      <c r="T22" s="25">
        <f t="array" ref="T22">IF(ISBLANK(ALS_Sprint!$A$2),100,IF(ISBLANK(A22),100,IF((OR(EXACT(A22,ALS_Sprint!$C$2:$C$148))),VLOOKUP(A22,ALS_Sprint!$C$2:$I$148,4,FALSE))))</f>
        <v>17.350000000000001</v>
      </c>
      <c r="U22" s="29">
        <f t="shared" si="14"/>
        <v>2</v>
      </c>
      <c r="V22" s="40">
        <f>VLOOKUP(U22,[1]Punktezuordnung!$A$2:$B$52,2,FALSE())</f>
        <v>49</v>
      </c>
      <c r="W22" s="55">
        <f t="array" ref="W22">IF(ISBLANK(ALS_Wurf!$A$2),0,IF(ISBLANK(A22),0,IF((OR(EXACT(A22,ALS_Wurf!$C$2:$C$148))),VLOOKUP(A22,ALS_Wurf!$C$2:$I$148,4,FALSE))))</f>
        <v>25</v>
      </c>
      <c r="X22" s="29">
        <f t="shared" si="15"/>
        <v>2</v>
      </c>
      <c r="Y22" s="40">
        <f>VLOOKUP(X22,[1]Punktezuordnung!$A$2:$B$52,2,FALSE())</f>
        <v>49</v>
      </c>
      <c r="Z22" s="28" t="b">
        <f t="array" ref="Z22">IF(ISBLANK(FRI_Sprint!$A$2),100,IF(ISBLANK(A22),100,IF((OR(EXACT(A22,FRI_Sprint!$C$2:$C$149))),VLOOKUP(A22,FRI_Sprint!$C$2:$I$149,4,FALSE))))</f>
        <v>0</v>
      </c>
      <c r="AA22" s="29">
        <f t="shared" si="16"/>
        <v>51</v>
      </c>
      <c r="AB22" s="40">
        <f>VLOOKUP(AA22,[1]Punktezuordnung!$A$2:$B$52,2,FALSE())</f>
        <v>0</v>
      </c>
      <c r="AC22" s="37" t="b">
        <f t="array" ref="AC22">IF(ISBLANK(FRI_Stoß!$A$2),0,IF(ISBLANK(A22),0,IF((OR(EXACT(A22,FRI_Stoß!$C$2:$C$147))),VLOOKUP(A22,FRI_Stoß!$C$2:$I$147,4,FALSE))))</f>
        <v>0</v>
      </c>
      <c r="AD22" s="29">
        <f t="shared" si="17"/>
        <v>51</v>
      </c>
      <c r="AE22" s="40">
        <f>VLOOKUP(AD22,[1]Punktezuordnung!$A$2:$B$52,2,FALSE())</f>
        <v>0</v>
      </c>
      <c r="AF22" s="59" t="b">
        <f t="array" ref="AF22">IF(ISBLANK(LAT_Zielweit!$A$2),0,IF(ISBLANK(A22),0,IF((OR(EXACT(A22,LAT_Zielweit!$C$2:$C$155))),VLOOKUP(A22,LAT_Zielweit!$C$2:$I$155,4,FALSE))))</f>
        <v>0</v>
      </c>
      <c r="AG22" s="29">
        <f t="shared" si="18"/>
        <v>51</v>
      </c>
      <c r="AH22" s="40">
        <f>VLOOKUP(AG22,[1]Punktezuordnung!$A$2:$B$52,2,FALSE())</f>
        <v>0</v>
      </c>
      <c r="AI22" s="38" t="b">
        <f t="array" ref="AI22">IF(ISBLANK(LAT_Dreh!$A$2),0,IF(ISBLANK(A22),0,IF((OR(EXACT(A22,LAT_Dreh!$C$2:$C$156))),VLOOKUP(A22,LAT_Dreh!$C$2:$I$156,4,FALSE))))</f>
        <v>0</v>
      </c>
      <c r="AJ22" s="29">
        <f t="shared" si="19"/>
        <v>51</v>
      </c>
      <c r="AK22" s="40">
        <f>VLOOKUP(AJ22,[1]Punktezuordnung!$A$2:$B$52,2,FALSE())</f>
        <v>0</v>
      </c>
      <c r="AL22" s="27" t="b">
        <f t="array" ref="AL22">IF(ISBLANK(NIA_Cross!$A$2),100,IF(ISBLANK(A22),100,IF((OR(EXACT(A22,NIA_Cross!$C$2:$C$154))),VLOOKUP(A22,NIA_Cross!$C$2:$I$154,4,FALSE))))</f>
        <v>0</v>
      </c>
      <c r="AM22" s="29">
        <f t="shared" si="20"/>
        <v>51</v>
      </c>
      <c r="AN22" s="30">
        <f>VLOOKUP(AM22,[1]Punktezuordnung!$A$2:$B$52,2,FALSE())</f>
        <v>0</v>
      </c>
      <c r="AO22" s="52" t="b">
        <f t="array" ref="AO22">IF(ISBLANK(NIA_Weit!$A$2),0,IF(ISBLANK(A22),0,IF((OR(EXACT(A22,NIA_Weit!$C$2:$C$153))),VLOOKUP(A22,NIA_Weit!$C$2:$I$153,4,FALSE))))</f>
        <v>0</v>
      </c>
      <c r="AP22" s="29">
        <f t="shared" ref="AP22:AP30" si="26">IF(AO22=FALSE,51,IF(AO22&lt;=0,51,RANK(AO22,$AO$4:$AO$49,0)))</f>
        <v>51</v>
      </c>
      <c r="AQ22" s="40">
        <f>VLOOKUP(AP22,[1]Punktezuordnung!$A$2:$B$52,2,FALSE())</f>
        <v>0</v>
      </c>
      <c r="AR22" s="26" t="b">
        <f t="array" ref="AR22">IF(ISBLANK(STO_Weit!$A$2),0,IF(ISBLANK(A22),0,IF((OR(EXACT(A22,STO_Weit!$C$2:$C$133))),VLOOKUP(A22,STO_Weit!$C$2:$I$133,4,FALSE))))</f>
        <v>0</v>
      </c>
      <c r="AS22" s="29">
        <f t="shared" si="22"/>
        <v>51</v>
      </c>
      <c r="AT22" s="30">
        <f>VLOOKUP(AS22,[1]Punktezuordnung!$A$2:$B$52,2,FALSE())</f>
        <v>0</v>
      </c>
      <c r="AU22" s="28" t="b">
        <f t="array" ref="AU22">IF(ISBLANK(STO_Schlagwurf!$A$2),0,IF(ISBLANK(A22),0,IF((OR(EXACT(A22,STO_Schlagwurf!$C$2:$C$133))),VLOOKUP(A22,STO_Schlagwurf!$C$2:$I$133,4,FALSE))))</f>
        <v>0</v>
      </c>
      <c r="AV22" s="29">
        <f t="shared" si="23"/>
        <v>51</v>
      </c>
      <c r="AW22" s="30">
        <f>VLOOKUP(AV22,[1]Punktezuordnung!$A$2:$B$52,2,FALSE())</f>
        <v>0</v>
      </c>
      <c r="AX22" s="26" t="b">
        <f t="array" ref="AX22">IF(ISBLANK(ANG_Hindernissprint!$A$2),100,IF(ISBLANK(A22),100,IF((OR(EXACT(A22,ANG_Hindernissprint!$C$2:$C$143))),VLOOKUP(A22,ANG_Hindernissprint!$C$2:$I$143,4,FALSE))))</f>
        <v>0</v>
      </c>
      <c r="AY22" s="33">
        <f t="shared" si="24"/>
        <v>51</v>
      </c>
      <c r="AZ22" s="30">
        <f>VLOOKUP(AY22,[1]Punktezuordnung!$A$2:$B$52,2,FALSE())</f>
        <v>0</v>
      </c>
      <c r="BA22" s="54" t="b">
        <f t="array" ref="BA22">IF(ISBLANK(ANG_Hoch!$A$2),0,IF(ISBLANK(A22),0,IF((OR(EXACT(A22,ANG_Hoch!$C$2:$C$143))),VLOOKUP(A22,ANG_Hoch!$C$2:$I$143,4,FALSE))))</f>
        <v>0</v>
      </c>
      <c r="BB22" s="29">
        <f t="shared" si="25"/>
        <v>51</v>
      </c>
      <c r="BC22" s="39">
        <f>VLOOKUP(BB22,[1]Punktezuordnung!$A$2:$B$52,2,FALSE())</f>
        <v>0</v>
      </c>
    </row>
    <row r="23" spans="1:55" x14ac:dyDescent="0.3">
      <c r="A23" s="24" t="s">
        <v>223</v>
      </c>
      <c r="B23" s="24" t="s">
        <v>32</v>
      </c>
      <c r="C23" s="24">
        <v>2019</v>
      </c>
      <c r="D23" s="24" t="s">
        <v>156</v>
      </c>
      <c r="E23" s="29">
        <f t="shared" si="0"/>
        <v>17</v>
      </c>
      <c r="F23" s="40">
        <f>SUM(LARGE(H23:S23,{1;2;3;4;5;6;7;8;9}))</f>
        <v>97</v>
      </c>
      <c r="G23" s="34">
        <f t="shared" si="1"/>
        <v>2</v>
      </c>
      <c r="H23" s="35">
        <f t="shared" si="2"/>
        <v>0</v>
      </c>
      <c r="I23" s="30">
        <f t="shared" si="3"/>
        <v>0</v>
      </c>
      <c r="J23" s="35">
        <f t="shared" si="4"/>
        <v>0</v>
      </c>
      <c r="K23" s="30">
        <f t="shared" si="5"/>
        <v>0</v>
      </c>
      <c r="L23" s="31">
        <f t="shared" si="6"/>
        <v>47</v>
      </c>
      <c r="M23" s="32">
        <f t="shared" si="7"/>
        <v>50</v>
      </c>
      <c r="N23" s="36">
        <f t="shared" si="8"/>
        <v>0</v>
      </c>
      <c r="O23" s="51">
        <f t="shared" si="9"/>
        <v>0</v>
      </c>
      <c r="P23" s="35">
        <f t="shared" si="10"/>
        <v>0</v>
      </c>
      <c r="Q23" s="30">
        <f t="shared" si="11"/>
        <v>0</v>
      </c>
      <c r="R23" s="35">
        <f t="shared" si="12"/>
        <v>0</v>
      </c>
      <c r="S23" s="30">
        <f t="shared" si="13"/>
        <v>0</v>
      </c>
      <c r="T23" s="25" t="b">
        <f t="array" ref="T23">IF(ISBLANK(ALS_Sprint!$A$2),100,IF(ISBLANK(A23),100,IF((OR(EXACT(A23,ALS_Sprint!$C$2:$C$148))),VLOOKUP(A23,ALS_Sprint!$C$2:$I$148,4,FALSE))))</f>
        <v>0</v>
      </c>
      <c r="U23" s="29">
        <f t="shared" si="14"/>
        <v>51</v>
      </c>
      <c r="V23" s="40">
        <f>VLOOKUP(U23,[1]Punktezuordnung!$A$2:$B$52,2,FALSE())</f>
        <v>0</v>
      </c>
      <c r="W23" s="55" t="b">
        <f t="array" ref="W23">IF(ISBLANK(ALS_Wurf!$A$2),0,IF(ISBLANK(A23),0,IF((OR(EXACT(A23,ALS_Wurf!$C$2:$C$148))),VLOOKUP(A23,ALS_Wurf!$C$2:$I$148,4,FALSE))))</f>
        <v>0</v>
      </c>
      <c r="X23" s="29">
        <f t="shared" si="15"/>
        <v>51</v>
      </c>
      <c r="Y23" s="40">
        <f>VLOOKUP(X23,[1]Punktezuordnung!$A$2:$B$52,2,FALSE())</f>
        <v>0</v>
      </c>
      <c r="Z23" s="28" t="b">
        <f t="array" ref="Z23">IF(ISBLANK(FRI_Sprint!$A$2),100,IF(ISBLANK(A23),100,IF((OR(EXACT(A23,FRI_Sprint!$C$2:$C$149))),VLOOKUP(A23,FRI_Sprint!$C$2:$I$149,4,FALSE))))</f>
        <v>0</v>
      </c>
      <c r="AA23" s="29">
        <f t="shared" si="16"/>
        <v>51</v>
      </c>
      <c r="AB23" s="40">
        <f>VLOOKUP(AA23,[1]Punktezuordnung!$A$2:$B$52,2,FALSE())</f>
        <v>0</v>
      </c>
      <c r="AC23" s="37" t="b">
        <f t="array" ref="AC23">IF(ISBLANK(FRI_Stoß!$A$2),0,IF(ISBLANK(A23),0,IF((OR(EXACT(A23,FRI_Stoß!$C$2:$C$147))),VLOOKUP(A23,FRI_Stoß!$C$2:$I$147,4,FALSE))))</f>
        <v>0</v>
      </c>
      <c r="AD23" s="29">
        <f t="shared" si="17"/>
        <v>51</v>
      </c>
      <c r="AE23" s="40">
        <f>VLOOKUP(AD23,[1]Punktezuordnung!$A$2:$B$52,2,FALSE())</f>
        <v>0</v>
      </c>
      <c r="AF23" s="59">
        <f t="array" ref="AF23">IF(ISBLANK(LAT_Zielweit!$A$2),0,IF(ISBLANK(A23),0,IF((OR(EXACT(A23,LAT_Zielweit!$C$2:$C$155))),VLOOKUP(A23,LAT_Zielweit!$C$2:$I$155,4,FALSE))))</f>
        <v>1</v>
      </c>
      <c r="AG23" s="29">
        <f t="shared" si="18"/>
        <v>4</v>
      </c>
      <c r="AH23" s="40">
        <f>VLOOKUP(AG23,[1]Punktezuordnung!$A$2:$B$52,2,FALSE())</f>
        <v>47</v>
      </c>
      <c r="AI23" s="38">
        <f t="array" ref="AI23">IF(ISBLANK(LAT_Dreh!$A$2),0,IF(ISBLANK(A23),0,IF((OR(EXACT(A23,LAT_Dreh!$C$2:$C$156))),VLOOKUP(A23,LAT_Dreh!$C$2:$I$156,4,FALSE))))</f>
        <v>15</v>
      </c>
      <c r="AJ23" s="29">
        <f t="shared" si="19"/>
        <v>1</v>
      </c>
      <c r="AK23" s="40">
        <f>VLOOKUP(AJ23,[1]Punktezuordnung!$A$2:$B$52,2,FALSE())</f>
        <v>50</v>
      </c>
      <c r="AL23" s="27" t="b">
        <f t="array" ref="AL23">IF(ISBLANK(NIA_Cross!$A$2),100,IF(ISBLANK(A23),100,IF((OR(EXACT(A23,NIA_Cross!$C$2:$C$154))),VLOOKUP(A23,NIA_Cross!$C$2:$I$154,4,FALSE))))</f>
        <v>0</v>
      </c>
      <c r="AM23" s="29">
        <f t="shared" si="20"/>
        <v>51</v>
      </c>
      <c r="AN23" s="30">
        <f>VLOOKUP(AM23,[1]Punktezuordnung!$A$2:$B$52,2,FALSE())</f>
        <v>0</v>
      </c>
      <c r="AO23" s="52" t="b">
        <f t="array" ref="AO23">IF(ISBLANK(NIA_Weit!$A$2),0,IF(ISBLANK(A23),0,IF((OR(EXACT(A23,NIA_Weit!$C$2:$C$153))),VLOOKUP(A23,NIA_Weit!$C$2:$I$153,4,FALSE))))</f>
        <v>0</v>
      </c>
      <c r="AP23" s="29">
        <f t="shared" si="26"/>
        <v>51</v>
      </c>
      <c r="AQ23" s="40">
        <f>VLOOKUP(AP23,[1]Punktezuordnung!$A$2:$B$52,2,FALSE())</f>
        <v>0</v>
      </c>
      <c r="AR23" s="26" t="b">
        <f t="array" ref="AR23">IF(ISBLANK(STO_Weit!$A$2),0,IF(ISBLANK(A23),0,IF((OR(EXACT(A23,STO_Weit!$C$2:$C$133))),VLOOKUP(A23,STO_Weit!$C$2:$I$133,4,FALSE))))</f>
        <v>0</v>
      </c>
      <c r="AS23" s="29">
        <f t="shared" si="22"/>
        <v>51</v>
      </c>
      <c r="AT23" s="30">
        <f>VLOOKUP(AS23,[1]Punktezuordnung!$A$2:$B$52,2,FALSE())</f>
        <v>0</v>
      </c>
      <c r="AU23" s="28" t="b">
        <f t="array" ref="AU23">IF(ISBLANK(STO_Schlagwurf!$A$2),0,IF(ISBLANK(A23),0,IF((OR(EXACT(A23,STO_Schlagwurf!$C$2:$C$133))),VLOOKUP(A23,STO_Schlagwurf!$C$2:$I$133,4,FALSE))))</f>
        <v>0</v>
      </c>
      <c r="AV23" s="29">
        <f t="shared" si="23"/>
        <v>51</v>
      </c>
      <c r="AW23" s="30">
        <f>VLOOKUP(AV23,[1]Punktezuordnung!$A$2:$B$52,2,FALSE())</f>
        <v>0</v>
      </c>
      <c r="AX23" s="26" t="b">
        <f t="array" ref="AX23">IF(ISBLANK(ANG_Hindernissprint!$A$2),100,IF(ISBLANK(A23),100,IF((OR(EXACT(A23,ANG_Hindernissprint!$C$2:$C$143))),VLOOKUP(A23,ANG_Hindernissprint!$C$2:$I$143,4,FALSE))))</f>
        <v>0</v>
      </c>
      <c r="AY23" s="33">
        <f t="shared" si="24"/>
        <v>51</v>
      </c>
      <c r="AZ23" s="30">
        <f>VLOOKUP(AY23,[1]Punktezuordnung!$A$2:$B$52,2,FALSE())</f>
        <v>0</v>
      </c>
      <c r="BA23" s="54" t="b">
        <f t="array" ref="BA23">IF(ISBLANK(ANG_Hoch!$A$2),0,IF(ISBLANK(A23),0,IF((OR(EXACT(A23,ANG_Hoch!$C$2:$C$143))),VLOOKUP(A23,ANG_Hoch!$C$2:$I$143,4,FALSE))))</f>
        <v>0</v>
      </c>
      <c r="BB23" s="29">
        <f t="shared" si="25"/>
        <v>51</v>
      </c>
      <c r="BC23" s="39">
        <f>VLOOKUP(BB23,[1]Punktezuordnung!$A$2:$B$52,2,FALSE())</f>
        <v>0</v>
      </c>
    </row>
    <row r="24" spans="1:55" x14ac:dyDescent="0.3">
      <c r="A24" s="24" t="s">
        <v>187</v>
      </c>
      <c r="B24" s="24" t="s">
        <v>32</v>
      </c>
      <c r="C24" s="24">
        <v>2019</v>
      </c>
      <c r="D24" s="24" t="s">
        <v>26</v>
      </c>
      <c r="E24" s="29">
        <f t="shared" si="0"/>
        <v>18</v>
      </c>
      <c r="F24" s="40">
        <f>SUM(LARGE(H24:S24,{1;2;3;4;5;6;7;8;9}))</f>
        <v>96</v>
      </c>
      <c r="G24" s="34">
        <f t="shared" si="1"/>
        <v>2</v>
      </c>
      <c r="H24" s="35">
        <f t="shared" si="2"/>
        <v>48</v>
      </c>
      <c r="I24" s="30">
        <f t="shared" si="3"/>
        <v>48</v>
      </c>
      <c r="J24" s="35">
        <f t="shared" si="4"/>
        <v>0</v>
      </c>
      <c r="K24" s="30">
        <f t="shared" si="5"/>
        <v>0</v>
      </c>
      <c r="L24" s="31">
        <f t="shared" si="6"/>
        <v>0</v>
      </c>
      <c r="M24" s="32">
        <f t="shared" si="7"/>
        <v>0</v>
      </c>
      <c r="N24" s="36">
        <f t="shared" si="8"/>
        <v>0</v>
      </c>
      <c r="O24" s="51">
        <f t="shared" si="9"/>
        <v>0</v>
      </c>
      <c r="P24" s="35">
        <f t="shared" si="10"/>
        <v>0</v>
      </c>
      <c r="Q24" s="30">
        <f t="shared" si="11"/>
        <v>0</v>
      </c>
      <c r="R24" s="35">
        <f t="shared" si="12"/>
        <v>0</v>
      </c>
      <c r="S24" s="30">
        <f t="shared" si="13"/>
        <v>0</v>
      </c>
      <c r="T24" s="25">
        <f t="array" ref="T24">IF(ISBLANK(ALS_Sprint!$A$2),100,IF(ISBLANK(A24),100,IF((OR(EXACT(A24,ALS_Sprint!$C$2:$C$148))),VLOOKUP(A24,ALS_Sprint!$C$2:$I$148,4,FALSE))))</f>
        <v>17.670000000000002</v>
      </c>
      <c r="U24" s="29">
        <f t="shared" si="14"/>
        <v>3</v>
      </c>
      <c r="V24" s="40">
        <f>VLOOKUP(U24,[1]Punktezuordnung!$A$2:$B$52,2,FALSE())</f>
        <v>48</v>
      </c>
      <c r="W24" s="55">
        <f t="array" ref="W24">IF(ISBLANK(ALS_Wurf!$A$2),0,IF(ISBLANK(A24),0,IF((OR(EXACT(A24,ALS_Wurf!$C$2:$C$148))),VLOOKUP(A24,ALS_Wurf!$C$2:$I$148,4,FALSE))))</f>
        <v>22</v>
      </c>
      <c r="X24" s="29">
        <f t="shared" si="15"/>
        <v>3</v>
      </c>
      <c r="Y24" s="40">
        <f>VLOOKUP(X24,[1]Punktezuordnung!$A$2:$B$52,2,FALSE())</f>
        <v>48</v>
      </c>
      <c r="Z24" s="28" t="b">
        <f t="array" ref="Z24">IF(ISBLANK(FRI_Sprint!$A$2),100,IF(ISBLANK(A24),100,IF((OR(EXACT(A24,FRI_Sprint!$C$2:$C$149))),VLOOKUP(A24,FRI_Sprint!$C$2:$I$149,4,FALSE))))</f>
        <v>0</v>
      </c>
      <c r="AA24" s="29">
        <f t="shared" si="16"/>
        <v>51</v>
      </c>
      <c r="AB24" s="40">
        <f>VLOOKUP(AA24,[1]Punktezuordnung!$A$2:$B$52,2,FALSE())</f>
        <v>0</v>
      </c>
      <c r="AC24" s="37" t="b">
        <f t="array" ref="AC24">IF(ISBLANK(FRI_Stoß!$A$2),0,IF(ISBLANK(A24),0,IF((OR(EXACT(A24,FRI_Stoß!$C$2:$C$147))),VLOOKUP(A24,FRI_Stoß!$C$2:$I$147,4,FALSE))))</f>
        <v>0</v>
      </c>
      <c r="AD24" s="29">
        <f t="shared" si="17"/>
        <v>51</v>
      </c>
      <c r="AE24" s="40">
        <f>VLOOKUP(AD24,[1]Punktezuordnung!$A$2:$B$52,2,FALSE())</f>
        <v>0</v>
      </c>
      <c r="AF24" s="59" t="b">
        <f t="array" ref="AF24">IF(ISBLANK(LAT_Zielweit!$A$2),0,IF(ISBLANK(A24),0,IF((OR(EXACT(A24,LAT_Zielweit!$C$2:$C$155))),VLOOKUP(A24,LAT_Zielweit!$C$2:$I$155,4,FALSE))))</f>
        <v>0</v>
      </c>
      <c r="AG24" s="29">
        <f t="shared" si="18"/>
        <v>51</v>
      </c>
      <c r="AH24" s="40">
        <f>VLOOKUP(AG24,[1]Punktezuordnung!$A$2:$B$52,2,FALSE())</f>
        <v>0</v>
      </c>
      <c r="AI24" s="38" t="b">
        <f t="array" ref="AI24">IF(ISBLANK(LAT_Dreh!$A$2),0,IF(ISBLANK(A24),0,IF((OR(EXACT(A24,LAT_Dreh!$C$2:$C$156))),VLOOKUP(A24,LAT_Dreh!$C$2:$I$156,4,FALSE))))</f>
        <v>0</v>
      </c>
      <c r="AJ24" s="29">
        <f t="shared" si="19"/>
        <v>51</v>
      </c>
      <c r="AK24" s="40">
        <f>VLOOKUP(AJ24,[1]Punktezuordnung!$A$2:$B$52,2,FALSE())</f>
        <v>0</v>
      </c>
      <c r="AL24" s="27" t="b">
        <f t="array" ref="AL24">IF(ISBLANK(NIA_Cross!$A$2),100,IF(ISBLANK(A24),100,IF((OR(EXACT(A24,NIA_Cross!$C$2:$C$154))),VLOOKUP(A24,NIA_Cross!$C$2:$I$154,4,FALSE))))</f>
        <v>0</v>
      </c>
      <c r="AM24" s="29">
        <f t="shared" si="20"/>
        <v>51</v>
      </c>
      <c r="AN24" s="30">
        <f>VLOOKUP(AM24,[1]Punktezuordnung!$A$2:$B$52,2,FALSE())</f>
        <v>0</v>
      </c>
      <c r="AO24" s="52" t="b">
        <f t="array" ref="AO24">IF(ISBLANK(NIA_Weit!$A$2),0,IF(ISBLANK(A24),0,IF((OR(EXACT(A24,NIA_Weit!$C$2:$C$153))),VLOOKUP(A24,NIA_Weit!$C$2:$I$153,4,FALSE))))</f>
        <v>0</v>
      </c>
      <c r="AP24" s="29">
        <f t="shared" si="26"/>
        <v>51</v>
      </c>
      <c r="AQ24" s="40">
        <f>VLOOKUP(AP24,[1]Punktezuordnung!$A$2:$B$52,2,FALSE())</f>
        <v>0</v>
      </c>
      <c r="AR24" s="26" t="b">
        <f t="array" ref="AR24">IF(ISBLANK(STO_Weit!$A$2),0,IF(ISBLANK(A24),0,IF((OR(EXACT(A24,STO_Weit!$C$2:$C$133))),VLOOKUP(A24,STO_Weit!$C$2:$I$133,4,FALSE))))</f>
        <v>0</v>
      </c>
      <c r="AS24" s="29">
        <f t="shared" si="22"/>
        <v>51</v>
      </c>
      <c r="AT24" s="30">
        <f>VLOOKUP(AS24,[1]Punktezuordnung!$A$2:$B$52,2,FALSE())</f>
        <v>0</v>
      </c>
      <c r="AU24" s="28" t="b">
        <f t="array" ref="AU24">IF(ISBLANK(STO_Schlagwurf!$A$2),0,IF(ISBLANK(A24),0,IF((OR(EXACT(A24,STO_Schlagwurf!$C$2:$C$133))),VLOOKUP(A24,STO_Schlagwurf!$C$2:$I$133,4,FALSE))))</f>
        <v>0</v>
      </c>
      <c r="AV24" s="29">
        <f t="shared" si="23"/>
        <v>51</v>
      </c>
      <c r="AW24" s="30">
        <f>VLOOKUP(AV24,[1]Punktezuordnung!$A$2:$B$52,2,FALSE())</f>
        <v>0</v>
      </c>
      <c r="AX24" s="26" t="b">
        <f t="array" ref="AX24">IF(ISBLANK(ANG_Hindernissprint!$A$2),100,IF(ISBLANK(A24),100,IF((OR(EXACT(A24,ANG_Hindernissprint!$C$2:$C$143))),VLOOKUP(A24,ANG_Hindernissprint!$C$2:$I$143,4,FALSE))))</f>
        <v>0</v>
      </c>
      <c r="AY24" s="33">
        <f t="shared" si="24"/>
        <v>51</v>
      </c>
      <c r="AZ24" s="30">
        <f>VLOOKUP(AY24,[1]Punktezuordnung!$A$2:$B$52,2,FALSE())</f>
        <v>0</v>
      </c>
      <c r="BA24" s="54" t="b">
        <f t="array" ref="BA24">IF(ISBLANK(ANG_Hoch!$A$2),0,IF(ISBLANK(A24),0,IF((OR(EXACT(A24,ANG_Hoch!$C$2:$C$143))),VLOOKUP(A24,ANG_Hoch!$C$2:$I$143,4,FALSE))))</f>
        <v>0</v>
      </c>
      <c r="BB24" s="29">
        <f t="shared" si="25"/>
        <v>51</v>
      </c>
      <c r="BC24" s="39">
        <f>VLOOKUP(BB24,[1]Punktezuordnung!$A$2:$B$52,2,FALSE())</f>
        <v>0</v>
      </c>
    </row>
    <row r="25" spans="1:55" x14ac:dyDescent="0.3">
      <c r="A25" s="24" t="s">
        <v>267</v>
      </c>
      <c r="B25" s="24" t="s">
        <v>32</v>
      </c>
      <c r="C25" s="24">
        <v>2019</v>
      </c>
      <c r="D25" s="24" t="s">
        <v>260</v>
      </c>
      <c r="E25" s="29">
        <f t="shared" si="0"/>
        <v>18</v>
      </c>
      <c r="F25" s="40">
        <f>SUM(LARGE(H25:S25,{1;2;3;4;5;6;7;8;9}))</f>
        <v>96</v>
      </c>
      <c r="G25" s="34">
        <f t="shared" si="1"/>
        <v>2</v>
      </c>
      <c r="H25" s="35">
        <f t="shared" si="2"/>
        <v>0</v>
      </c>
      <c r="I25" s="30">
        <f t="shared" si="3"/>
        <v>0</v>
      </c>
      <c r="J25" s="35">
        <f t="shared" si="4"/>
        <v>0</v>
      </c>
      <c r="K25" s="30">
        <f t="shared" si="5"/>
        <v>0</v>
      </c>
      <c r="L25" s="31">
        <f t="shared" si="6"/>
        <v>0</v>
      </c>
      <c r="M25" s="32">
        <f t="shared" si="7"/>
        <v>0</v>
      </c>
      <c r="N25" s="36">
        <f t="shared" si="8"/>
        <v>48</v>
      </c>
      <c r="O25" s="51">
        <f t="shared" si="9"/>
        <v>48</v>
      </c>
      <c r="P25" s="35">
        <f t="shared" si="10"/>
        <v>0</v>
      </c>
      <c r="Q25" s="30">
        <f t="shared" si="11"/>
        <v>0</v>
      </c>
      <c r="R25" s="35">
        <f t="shared" si="12"/>
        <v>0</v>
      </c>
      <c r="S25" s="30">
        <f t="shared" si="13"/>
        <v>0</v>
      </c>
      <c r="T25" s="25" t="b">
        <f t="array" ref="T25">IF(ISBLANK(ALS_Sprint!$A$2),100,IF(ISBLANK(A25),100,IF((OR(EXACT(A25,ALS_Sprint!$C$2:$C$148))),VLOOKUP(A25,ALS_Sprint!$C$2:$I$148,4,FALSE))))</f>
        <v>0</v>
      </c>
      <c r="U25" s="29">
        <f t="shared" si="14"/>
        <v>51</v>
      </c>
      <c r="V25" s="40">
        <f>VLOOKUP(U25,[1]Punktezuordnung!$A$2:$B$52,2,FALSE())</f>
        <v>0</v>
      </c>
      <c r="W25" s="55" t="b">
        <f t="array" ref="W25">IF(ISBLANK(ALS_Wurf!$A$2),0,IF(ISBLANK(A25),0,IF((OR(EXACT(A25,ALS_Wurf!$C$2:$C$148))),VLOOKUP(A25,ALS_Wurf!$C$2:$I$148,4,FALSE))))</f>
        <v>0</v>
      </c>
      <c r="X25" s="29">
        <f t="shared" si="15"/>
        <v>51</v>
      </c>
      <c r="Y25" s="40">
        <f>VLOOKUP(X25,[1]Punktezuordnung!$A$2:$B$52,2,FALSE())</f>
        <v>0</v>
      </c>
      <c r="Z25" s="28" t="b">
        <f t="array" ref="Z25">IF(ISBLANK(FRI_Sprint!$A$2),100,IF(ISBLANK(A25),100,IF((OR(EXACT(A25,FRI_Sprint!$C$2:$C$149))),VLOOKUP(A25,FRI_Sprint!$C$2:$I$149,4,FALSE))))</f>
        <v>0</v>
      </c>
      <c r="AA25" s="29">
        <f t="shared" si="16"/>
        <v>51</v>
      </c>
      <c r="AB25" s="40">
        <f>VLOOKUP(AA25,[1]Punktezuordnung!$A$2:$B$52,2,FALSE())</f>
        <v>0</v>
      </c>
      <c r="AC25" s="37" t="b">
        <f t="array" ref="AC25">IF(ISBLANK(FRI_Stoß!$A$2),0,IF(ISBLANK(A25),0,IF((OR(EXACT(A25,FRI_Stoß!$C$2:$C$147))),VLOOKUP(A25,FRI_Stoß!$C$2:$I$147,4,FALSE))))</f>
        <v>0</v>
      </c>
      <c r="AD25" s="29">
        <f t="shared" si="17"/>
        <v>51</v>
      </c>
      <c r="AE25" s="40">
        <f>VLOOKUP(AD25,[1]Punktezuordnung!$A$2:$B$52,2,FALSE())</f>
        <v>0</v>
      </c>
      <c r="AF25" s="59" t="b">
        <f t="array" ref="AF25">IF(ISBLANK(LAT_Zielweit!$A$2),0,IF(ISBLANK(A25),0,IF((OR(EXACT(A25,LAT_Zielweit!$C$2:$C$155))),VLOOKUP(A25,LAT_Zielweit!$C$2:$I$155,4,FALSE))))</f>
        <v>0</v>
      </c>
      <c r="AG25" s="29">
        <f t="shared" si="18"/>
        <v>51</v>
      </c>
      <c r="AH25" s="40">
        <f>VLOOKUP(AG25,[1]Punktezuordnung!$A$2:$B$52,2,FALSE())</f>
        <v>0</v>
      </c>
      <c r="AI25" s="38" t="b">
        <f t="array" ref="AI25">IF(ISBLANK(LAT_Dreh!$A$2),0,IF(ISBLANK(A25),0,IF((OR(EXACT(A25,LAT_Dreh!$C$2:$C$156))),VLOOKUP(A25,LAT_Dreh!$C$2:$I$156,4,FALSE))))</f>
        <v>0</v>
      </c>
      <c r="AJ25" s="29">
        <f t="shared" si="19"/>
        <v>51</v>
      </c>
      <c r="AK25" s="40">
        <f>VLOOKUP(AJ25,[1]Punktezuordnung!$A$2:$B$52,2,FALSE())</f>
        <v>0</v>
      </c>
      <c r="AL25" s="27">
        <f t="array" ref="AL25">IF(ISBLANK(NIA_Cross!$A$2),100,IF(ISBLANK(A25),100,IF((OR(EXACT(A25,NIA_Cross!$C$2:$C$154))),VLOOKUP(A25,NIA_Cross!$C$2:$I$154,4,FALSE))))</f>
        <v>159.30000000000001</v>
      </c>
      <c r="AM25" s="29">
        <f t="shared" si="20"/>
        <v>3</v>
      </c>
      <c r="AN25" s="30">
        <f>VLOOKUP(AM25,[1]Punktezuordnung!$A$2:$B$52,2,FALSE())</f>
        <v>48</v>
      </c>
      <c r="AO25" s="52">
        <f t="array" ref="AO25">IF(ISBLANK(NIA_Weit!$A$2),0,IF(ISBLANK(A25),0,IF((OR(EXACT(A25,NIA_Weit!$C$2:$C$153))),VLOOKUP(A25,NIA_Weit!$C$2:$I$153,4,FALSE))))</f>
        <v>18</v>
      </c>
      <c r="AP25" s="29">
        <f t="shared" si="26"/>
        <v>3</v>
      </c>
      <c r="AQ25" s="40">
        <f>VLOOKUP(AP25,[1]Punktezuordnung!$A$2:$B$52,2,FALSE())</f>
        <v>48</v>
      </c>
      <c r="AR25" s="26" t="b">
        <f t="array" ref="AR25">IF(ISBLANK(STO_Weit!$A$2),0,IF(ISBLANK(A25),0,IF((OR(EXACT(A25,STO_Weit!$C$2:$C$133))),VLOOKUP(A25,STO_Weit!$C$2:$I$133,4,FALSE))))</f>
        <v>0</v>
      </c>
      <c r="AS25" s="29">
        <f t="shared" si="22"/>
        <v>51</v>
      </c>
      <c r="AT25" s="30">
        <f>VLOOKUP(AS25,[1]Punktezuordnung!$A$2:$B$52,2,FALSE())</f>
        <v>0</v>
      </c>
      <c r="AU25" s="28" t="b">
        <f t="array" ref="AU25">IF(ISBLANK(STO_Schlagwurf!$A$2),0,IF(ISBLANK(A25),0,IF((OR(EXACT(A25,STO_Schlagwurf!$C$2:$C$133))),VLOOKUP(A25,STO_Schlagwurf!$C$2:$I$133,4,FALSE))))</f>
        <v>0</v>
      </c>
      <c r="AV25" s="29">
        <f t="shared" si="23"/>
        <v>51</v>
      </c>
      <c r="AW25" s="30">
        <f>VLOOKUP(AV25,[1]Punktezuordnung!$A$2:$B$52,2,FALSE())</f>
        <v>0</v>
      </c>
      <c r="AX25" s="26" t="b">
        <f t="array" ref="AX25">IF(ISBLANK(ANG_Hindernissprint!$A$2),100,IF(ISBLANK(A25),100,IF((OR(EXACT(A25,ANG_Hindernissprint!$C$2:$C$143))),VLOOKUP(A25,ANG_Hindernissprint!$C$2:$I$143,4,FALSE))))</f>
        <v>0</v>
      </c>
      <c r="AY25" s="33">
        <f t="shared" si="24"/>
        <v>51</v>
      </c>
      <c r="AZ25" s="30">
        <f>VLOOKUP(AY25,[1]Punktezuordnung!$A$2:$B$52,2,FALSE())</f>
        <v>0</v>
      </c>
      <c r="BA25" s="54" t="b">
        <f t="array" ref="BA25">IF(ISBLANK(ANG_Hoch!$A$2),0,IF(ISBLANK(A25),0,IF((OR(EXACT(A25,ANG_Hoch!$C$2:$C$143))),VLOOKUP(A25,ANG_Hoch!$C$2:$I$143,4,FALSE))))</f>
        <v>0</v>
      </c>
      <c r="BB25" s="29">
        <f t="shared" si="25"/>
        <v>51</v>
      </c>
      <c r="BC25" s="39">
        <f>VLOOKUP(BB25,[1]Punktezuordnung!$A$2:$B$52,2,FALSE())</f>
        <v>0</v>
      </c>
    </row>
    <row r="26" spans="1:55" x14ac:dyDescent="0.3">
      <c r="A26" s="24" t="s">
        <v>305</v>
      </c>
      <c r="B26" s="24" t="s">
        <v>32</v>
      </c>
      <c r="C26" s="24">
        <v>2019</v>
      </c>
      <c r="D26" s="24" t="s">
        <v>184</v>
      </c>
      <c r="E26" s="29">
        <f t="shared" si="0"/>
        <v>20</v>
      </c>
      <c r="F26" s="40">
        <f>SUM(LARGE(H26:S26,{1;2;3;4;5;6;7;8;9}))</f>
        <v>91</v>
      </c>
      <c r="G26" s="34">
        <f t="shared" si="1"/>
        <v>2</v>
      </c>
      <c r="H26" s="35">
        <f t="shared" si="2"/>
        <v>0</v>
      </c>
      <c r="I26" s="30">
        <f t="shared" si="3"/>
        <v>0</v>
      </c>
      <c r="J26" s="35">
        <f t="shared" si="4"/>
        <v>0</v>
      </c>
      <c r="K26" s="30">
        <f t="shared" si="5"/>
        <v>0</v>
      </c>
      <c r="L26" s="31">
        <f t="shared" si="6"/>
        <v>0</v>
      </c>
      <c r="M26" s="32">
        <f t="shared" si="7"/>
        <v>0</v>
      </c>
      <c r="N26" s="36">
        <f t="shared" si="8"/>
        <v>0</v>
      </c>
      <c r="O26" s="51">
        <f t="shared" si="9"/>
        <v>0</v>
      </c>
      <c r="P26" s="35">
        <f t="shared" si="10"/>
        <v>46</v>
      </c>
      <c r="Q26" s="30">
        <f t="shared" si="11"/>
        <v>45</v>
      </c>
      <c r="R26" s="35">
        <f t="shared" si="12"/>
        <v>0</v>
      </c>
      <c r="S26" s="30">
        <f t="shared" si="13"/>
        <v>0</v>
      </c>
      <c r="T26" s="25" t="b">
        <f t="array" ref="T26">IF(ISBLANK(ALS_Sprint!$A$2),100,IF(ISBLANK(A26),100,IF((OR(EXACT(A26,ALS_Sprint!$C$2:$C$148))),VLOOKUP(A26,ALS_Sprint!$C$2:$I$148,4,FALSE))))</f>
        <v>0</v>
      </c>
      <c r="U26" s="29">
        <f t="shared" si="14"/>
        <v>51</v>
      </c>
      <c r="V26" s="40">
        <f>VLOOKUP(U26,[1]Punktezuordnung!$A$2:$B$52,2,FALSE())</f>
        <v>0</v>
      </c>
      <c r="W26" s="55" t="b">
        <f t="array" ref="W26">IF(ISBLANK(ALS_Wurf!$A$2),0,IF(ISBLANK(A26),0,IF((OR(EXACT(A26,ALS_Wurf!$C$2:$C$148))),VLOOKUP(A26,ALS_Wurf!$C$2:$I$148,4,FALSE))))</f>
        <v>0</v>
      </c>
      <c r="X26" s="29">
        <f t="shared" si="15"/>
        <v>51</v>
      </c>
      <c r="Y26" s="40">
        <f>VLOOKUP(X26,[1]Punktezuordnung!$A$2:$B$52,2,FALSE())</f>
        <v>0</v>
      </c>
      <c r="Z26" s="28" t="b">
        <f t="array" ref="Z26">IF(ISBLANK(FRI_Sprint!$A$2),100,IF(ISBLANK(A26),100,IF((OR(EXACT(A26,FRI_Sprint!$C$2:$C$149))),VLOOKUP(A26,FRI_Sprint!$C$2:$I$149,4,FALSE))))</f>
        <v>0</v>
      </c>
      <c r="AA26" s="29">
        <f t="shared" si="16"/>
        <v>51</v>
      </c>
      <c r="AB26" s="40">
        <f>VLOOKUP(AA26,[1]Punktezuordnung!$A$2:$B$52,2,FALSE())</f>
        <v>0</v>
      </c>
      <c r="AC26" s="37" t="b">
        <f t="array" ref="AC26">IF(ISBLANK(FRI_Stoß!$A$2),0,IF(ISBLANK(A26),0,IF((OR(EXACT(A26,FRI_Stoß!$C$2:$C$147))),VLOOKUP(A26,FRI_Stoß!$C$2:$I$147,4,FALSE))))</f>
        <v>0</v>
      </c>
      <c r="AD26" s="29">
        <f t="shared" si="17"/>
        <v>51</v>
      </c>
      <c r="AE26" s="40">
        <f>VLOOKUP(AD26,[1]Punktezuordnung!$A$2:$B$52,2,FALSE())</f>
        <v>0</v>
      </c>
      <c r="AF26" s="59" t="b">
        <f t="array" ref="AF26">IF(ISBLANK(LAT_Zielweit!$A$2),0,IF(ISBLANK(A26),0,IF((OR(EXACT(A26,LAT_Zielweit!$C$2:$C$155))),VLOOKUP(A26,LAT_Zielweit!$C$2:$I$155,4,FALSE))))</f>
        <v>0</v>
      </c>
      <c r="AG26" s="29">
        <f t="shared" si="18"/>
        <v>51</v>
      </c>
      <c r="AH26" s="40">
        <f>VLOOKUP(AG26,[1]Punktezuordnung!$A$2:$B$52,2,FALSE())</f>
        <v>0</v>
      </c>
      <c r="AI26" s="38" t="b">
        <f t="array" ref="AI26">IF(ISBLANK(LAT_Dreh!$A$2),0,IF(ISBLANK(A26),0,IF((OR(EXACT(A26,LAT_Dreh!$C$2:$C$156))),VLOOKUP(A26,LAT_Dreh!$C$2:$I$156,4,FALSE))))</f>
        <v>0</v>
      </c>
      <c r="AJ26" s="29">
        <f t="shared" si="19"/>
        <v>51</v>
      </c>
      <c r="AK26" s="40">
        <f>VLOOKUP(AJ26,[1]Punktezuordnung!$A$2:$B$52,2,FALSE())</f>
        <v>0</v>
      </c>
      <c r="AL26" s="27">
        <v>1000</v>
      </c>
      <c r="AM26" s="29">
        <f t="shared" si="20"/>
        <v>51</v>
      </c>
      <c r="AN26" s="30">
        <f>VLOOKUP(AM26,[1]Punktezuordnung!$A$2:$B$52,2,FALSE())</f>
        <v>0</v>
      </c>
      <c r="AO26" s="52" t="b">
        <f t="array" ref="AO26">IF(ISBLANK(NIA_Weit!$A$2),0,IF(ISBLANK(A26),0,IF((OR(EXACT(A26,NIA_Weit!$C$2:$C$153))),VLOOKUP(A26,NIA_Weit!$C$2:$I$153,4,FALSE))))</f>
        <v>0</v>
      </c>
      <c r="AP26" s="29">
        <f t="shared" si="26"/>
        <v>51</v>
      </c>
      <c r="AQ26" s="40">
        <f>VLOOKUP(AP26,[1]Punktezuordnung!$A$2:$B$52,2,FALSE())</f>
        <v>0</v>
      </c>
      <c r="AR26" s="26">
        <f t="array" ref="AR26">IF(ISBLANK(STO_Weit!$A$2),0,IF(ISBLANK(A26),0,IF((OR(EXACT(A26,STO_Weit!$C$2:$C$133))),VLOOKUP(A26,STO_Weit!$C$2:$I$133,4,FALSE))))</f>
        <v>1.25</v>
      </c>
      <c r="AS26" s="29">
        <f t="shared" si="22"/>
        <v>5</v>
      </c>
      <c r="AT26" s="30">
        <f>VLOOKUP(AS26,[1]Punktezuordnung!$A$2:$B$52,2,FALSE())</f>
        <v>46</v>
      </c>
      <c r="AU26" s="28">
        <f t="array" ref="AU26">IF(ISBLANK(STO_Schlagwurf!$A$2),0,IF(ISBLANK(A26),0,IF((OR(EXACT(A26,STO_Schlagwurf!$C$2:$C$133))),VLOOKUP(A26,STO_Schlagwurf!$C$2:$I$133,4,FALSE))))</f>
        <v>20</v>
      </c>
      <c r="AV26" s="29">
        <f t="shared" si="23"/>
        <v>6</v>
      </c>
      <c r="AW26" s="30">
        <f>VLOOKUP(AV26,[1]Punktezuordnung!$A$2:$B$52,2,FALSE())</f>
        <v>45</v>
      </c>
      <c r="AX26" s="26" t="b">
        <f t="array" ref="AX26">IF(ISBLANK(ANG_Hindernissprint!$A$2),100,IF(ISBLANK(A26),100,IF((OR(EXACT(A26,ANG_Hindernissprint!$C$2:$C$143))),VLOOKUP(A26,ANG_Hindernissprint!$C$2:$I$143,4,FALSE))))</f>
        <v>0</v>
      </c>
      <c r="AY26" s="33">
        <f t="shared" si="24"/>
        <v>51</v>
      </c>
      <c r="AZ26" s="30">
        <f>VLOOKUP(AY26,[1]Punktezuordnung!$A$2:$B$52,2,FALSE())</f>
        <v>0</v>
      </c>
      <c r="BA26" s="54" t="b">
        <f t="array" ref="BA26">IF(ISBLANK(ANG_Hoch!$A$2),0,IF(ISBLANK(A26),0,IF((OR(EXACT(A26,ANG_Hoch!$C$2:$C$143))),VLOOKUP(A26,ANG_Hoch!$C$2:$I$143,4,FALSE))))</f>
        <v>0</v>
      </c>
      <c r="BB26" s="29">
        <f t="shared" si="25"/>
        <v>51</v>
      </c>
      <c r="BC26" s="39">
        <f>VLOOKUP(BB26,[1]Punktezuordnung!$A$2:$B$52,2,FALSE())</f>
        <v>0</v>
      </c>
    </row>
    <row r="27" spans="1:55" x14ac:dyDescent="0.3">
      <c r="A27" s="24" t="s">
        <v>307</v>
      </c>
      <c r="B27" s="24" t="s">
        <v>32</v>
      </c>
      <c r="C27" s="24">
        <v>2019</v>
      </c>
      <c r="D27" s="24" t="s">
        <v>184</v>
      </c>
      <c r="E27" s="29">
        <f t="shared" si="0"/>
        <v>21</v>
      </c>
      <c r="F27" s="40">
        <f>SUM(LARGE(H27:S27,{1;2;3;4;5;6;7;8;9}))</f>
        <v>87</v>
      </c>
      <c r="G27" s="34">
        <f t="shared" si="1"/>
        <v>2</v>
      </c>
      <c r="H27" s="35">
        <f t="shared" si="2"/>
        <v>0</v>
      </c>
      <c r="I27" s="30">
        <f t="shared" si="3"/>
        <v>0</v>
      </c>
      <c r="J27" s="35">
        <f t="shared" si="4"/>
        <v>0</v>
      </c>
      <c r="K27" s="30">
        <f t="shared" si="5"/>
        <v>0</v>
      </c>
      <c r="L27" s="31">
        <f t="shared" si="6"/>
        <v>0</v>
      </c>
      <c r="M27" s="32">
        <f t="shared" si="7"/>
        <v>0</v>
      </c>
      <c r="N27" s="36">
        <f t="shared" si="8"/>
        <v>0</v>
      </c>
      <c r="O27" s="51">
        <f t="shared" si="9"/>
        <v>0</v>
      </c>
      <c r="P27" s="35">
        <f t="shared" si="10"/>
        <v>43</v>
      </c>
      <c r="Q27" s="30">
        <f t="shared" si="11"/>
        <v>44</v>
      </c>
      <c r="R27" s="35">
        <f t="shared" si="12"/>
        <v>0</v>
      </c>
      <c r="S27" s="30">
        <f t="shared" si="13"/>
        <v>0</v>
      </c>
      <c r="T27" s="25" t="b">
        <f t="array" ref="T27">IF(ISBLANK(ALS_Sprint!$A$2),100,IF(ISBLANK(A27),100,IF((OR(EXACT(A27,ALS_Sprint!$C$2:$C$148))),VLOOKUP(A27,ALS_Sprint!$C$2:$I$148,4,FALSE))))</f>
        <v>0</v>
      </c>
      <c r="U27" s="29">
        <f t="shared" si="14"/>
        <v>51</v>
      </c>
      <c r="V27" s="40">
        <f>VLOOKUP(U27,[1]Punktezuordnung!$A$2:$B$52,2,FALSE())</f>
        <v>0</v>
      </c>
      <c r="W27" s="55" t="b">
        <f t="array" ref="W27">IF(ISBLANK(ALS_Wurf!$A$2),0,IF(ISBLANK(A27),0,IF((OR(EXACT(A27,ALS_Wurf!$C$2:$C$148))),VLOOKUP(A27,ALS_Wurf!$C$2:$I$148,4,FALSE))))</f>
        <v>0</v>
      </c>
      <c r="X27" s="29">
        <f t="shared" si="15"/>
        <v>51</v>
      </c>
      <c r="Y27" s="40">
        <f>VLOOKUP(X27,[1]Punktezuordnung!$A$2:$B$52,2,FALSE())</f>
        <v>0</v>
      </c>
      <c r="Z27" s="28" t="b">
        <f t="array" ref="Z27">IF(ISBLANK(FRI_Sprint!$A$2),100,IF(ISBLANK(A27),100,IF((OR(EXACT(A27,FRI_Sprint!$C$2:$C$149))),VLOOKUP(A27,FRI_Sprint!$C$2:$I$149,4,FALSE))))</f>
        <v>0</v>
      </c>
      <c r="AA27" s="29">
        <f t="shared" si="16"/>
        <v>51</v>
      </c>
      <c r="AB27" s="40">
        <f>VLOOKUP(AA27,[1]Punktezuordnung!$A$2:$B$52,2,FALSE())</f>
        <v>0</v>
      </c>
      <c r="AC27" s="37" t="b">
        <f t="array" ref="AC27">IF(ISBLANK(FRI_Stoß!$A$2),0,IF(ISBLANK(A27),0,IF((OR(EXACT(A27,FRI_Stoß!$C$2:$C$147))),VLOOKUP(A27,FRI_Stoß!$C$2:$I$147,4,FALSE))))</f>
        <v>0</v>
      </c>
      <c r="AD27" s="29">
        <f t="shared" si="17"/>
        <v>51</v>
      </c>
      <c r="AE27" s="40">
        <f>VLOOKUP(AD27,[1]Punktezuordnung!$A$2:$B$52,2,FALSE())</f>
        <v>0</v>
      </c>
      <c r="AF27" s="59" t="b">
        <f t="array" ref="AF27">IF(ISBLANK(LAT_Zielweit!$A$2),0,IF(ISBLANK(A27),0,IF((OR(EXACT(A27,LAT_Zielweit!$C$2:$C$155))),VLOOKUP(A27,LAT_Zielweit!$C$2:$I$155,4,FALSE))))</f>
        <v>0</v>
      </c>
      <c r="AG27" s="29">
        <f t="shared" si="18"/>
        <v>51</v>
      </c>
      <c r="AH27" s="40">
        <f>VLOOKUP(AG27,[1]Punktezuordnung!$A$2:$B$52,2,FALSE())</f>
        <v>0</v>
      </c>
      <c r="AI27" s="38" t="b">
        <f t="array" ref="AI27">IF(ISBLANK(LAT_Dreh!$A$2),0,IF(ISBLANK(A27),0,IF((OR(EXACT(A27,LAT_Dreh!$C$2:$C$156))),VLOOKUP(A27,LAT_Dreh!$C$2:$I$156,4,FALSE))))</f>
        <v>0</v>
      </c>
      <c r="AJ27" s="29">
        <f t="shared" si="19"/>
        <v>51</v>
      </c>
      <c r="AK27" s="40">
        <f>VLOOKUP(AJ27,[1]Punktezuordnung!$A$2:$B$52,2,FALSE())</f>
        <v>0</v>
      </c>
      <c r="AL27" s="27">
        <v>1000</v>
      </c>
      <c r="AM27" s="29">
        <f t="shared" si="20"/>
        <v>51</v>
      </c>
      <c r="AN27" s="30">
        <f>VLOOKUP(AM27,[1]Punktezuordnung!$A$2:$B$52,2,FALSE())</f>
        <v>0</v>
      </c>
      <c r="AO27" s="52" t="b">
        <f t="array" ref="AO27">IF(ISBLANK(NIA_Weit!$A$2),0,IF(ISBLANK(A27),0,IF((OR(EXACT(A27,NIA_Weit!$C$2:$C$153))),VLOOKUP(A27,NIA_Weit!$C$2:$I$153,4,FALSE))))</f>
        <v>0</v>
      </c>
      <c r="AP27" s="29">
        <f t="shared" si="26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IF(ISBLANK(STO_Weit!$A$2),0,IF(ISBLANK(A27),0,IF((OR(EXACT(A27,STO_Weit!$C$2:$C$133))),VLOOKUP(A27,STO_Weit!$C$2:$I$133,4,FALSE))))</f>
        <v>1</v>
      </c>
      <c r="AS27" s="29">
        <f t="shared" si="22"/>
        <v>8</v>
      </c>
      <c r="AT27" s="30">
        <f>VLOOKUP(AS27,[1]Punktezuordnung!$A$2:$B$52,2,FALSE())</f>
        <v>43</v>
      </c>
      <c r="AU27" s="28">
        <f t="array" ref="AU27">IF(ISBLANK(STO_Schlagwurf!$A$2),0,IF(ISBLANK(A27),0,IF((OR(EXACT(A27,STO_Schlagwurf!$C$2:$C$133))),VLOOKUP(A27,STO_Schlagwurf!$C$2:$I$133,4,FALSE))))</f>
        <v>17</v>
      </c>
      <c r="AV27" s="29">
        <f t="shared" si="23"/>
        <v>7</v>
      </c>
      <c r="AW27" s="30">
        <f>VLOOKUP(AV27,[1]Punktezuordnung!$A$2:$B$52,2,FALSE())</f>
        <v>44</v>
      </c>
      <c r="AX27" s="26" t="b">
        <f t="array" ref="AX27">IF(ISBLANK(ANG_Hindernissprint!$A$2),100,IF(ISBLANK(A27),100,IF((OR(EXACT(A27,ANG_Hindernissprint!$C$2:$C$143))),VLOOKUP(A27,ANG_Hindernissprint!$C$2:$I$143,4,FALSE))))</f>
        <v>0</v>
      </c>
      <c r="AY27" s="33">
        <f t="shared" si="24"/>
        <v>51</v>
      </c>
      <c r="AZ27" s="30">
        <f>VLOOKUP(AY27,[1]Punktezuordnung!$A$2:$B$52,2,FALSE())</f>
        <v>0</v>
      </c>
      <c r="BA27" s="54" t="b">
        <f t="array" ref="BA27">IF(ISBLANK(ANG_Hoch!$A$2),0,IF(ISBLANK(A27),0,IF((OR(EXACT(A27,ANG_Hoch!$C$2:$C$143))),VLOOKUP(A27,ANG_Hoch!$C$2:$I$143,4,FALSE))))</f>
        <v>0</v>
      </c>
      <c r="BB27" s="29">
        <f t="shared" si="25"/>
        <v>51</v>
      </c>
      <c r="BC27" s="39">
        <f>VLOOKUP(BB27,[1]Punktezuordnung!$A$2:$B$52,2,FALSE())</f>
        <v>0</v>
      </c>
    </row>
    <row r="28" spans="1:55" x14ac:dyDescent="0.3">
      <c r="A28" s="24" t="s">
        <v>312</v>
      </c>
      <c r="B28" s="24" t="s">
        <v>32</v>
      </c>
      <c r="C28" s="24">
        <v>2020</v>
      </c>
      <c r="D28" s="24" t="s">
        <v>184</v>
      </c>
      <c r="E28" s="29">
        <f t="shared" si="0"/>
        <v>22</v>
      </c>
      <c r="F28" s="40">
        <f>SUM(LARGE(H28:S28,{1;2;3;4;5;6;7;8;9}))</f>
        <v>86</v>
      </c>
      <c r="G28" s="34">
        <f t="shared" si="1"/>
        <v>2</v>
      </c>
      <c r="H28" s="35">
        <f t="shared" si="2"/>
        <v>0</v>
      </c>
      <c r="I28" s="30">
        <f t="shared" si="3"/>
        <v>0</v>
      </c>
      <c r="J28" s="35">
        <f t="shared" si="4"/>
        <v>0</v>
      </c>
      <c r="K28" s="30">
        <f t="shared" si="5"/>
        <v>0</v>
      </c>
      <c r="L28" s="31">
        <f t="shared" si="6"/>
        <v>0</v>
      </c>
      <c r="M28" s="32">
        <f t="shared" si="7"/>
        <v>0</v>
      </c>
      <c r="N28" s="36">
        <f t="shared" si="8"/>
        <v>0</v>
      </c>
      <c r="O28" s="51">
        <f t="shared" si="9"/>
        <v>0</v>
      </c>
      <c r="P28" s="35">
        <f t="shared" si="10"/>
        <v>42</v>
      </c>
      <c r="Q28" s="30">
        <f t="shared" si="11"/>
        <v>44</v>
      </c>
      <c r="R28" s="35">
        <f t="shared" si="12"/>
        <v>0</v>
      </c>
      <c r="S28" s="30">
        <f t="shared" si="13"/>
        <v>0</v>
      </c>
      <c r="T28" s="25" t="b">
        <f t="array" ref="T28">IF(ISBLANK(ALS_Sprint!$A$2),100,IF(ISBLANK(A28),100,IF((OR(EXACT(A28,ALS_Sprint!$C$2:$C$148))),VLOOKUP(A28,ALS_Sprint!$C$2:$I$148,4,FALSE))))</f>
        <v>0</v>
      </c>
      <c r="U28" s="29">
        <f t="shared" si="14"/>
        <v>51</v>
      </c>
      <c r="V28" s="40">
        <f>VLOOKUP(U28,[1]Punktezuordnung!$A$2:$B$52,2,FALSE())</f>
        <v>0</v>
      </c>
      <c r="W28" s="55" t="b">
        <f t="array" ref="W28">IF(ISBLANK(ALS_Wurf!$A$2),0,IF(ISBLANK(A28),0,IF((OR(EXACT(A28,ALS_Wurf!$C$2:$C$148))),VLOOKUP(A28,ALS_Wurf!$C$2:$I$148,4,FALSE))))</f>
        <v>0</v>
      </c>
      <c r="X28" s="29">
        <f t="shared" si="15"/>
        <v>51</v>
      </c>
      <c r="Y28" s="40">
        <f>VLOOKUP(X28,[1]Punktezuordnung!$A$2:$B$52,2,FALSE())</f>
        <v>0</v>
      </c>
      <c r="Z28" s="28" t="b">
        <f t="array" ref="Z28">IF(ISBLANK(FRI_Sprint!$A$2),100,IF(ISBLANK(A28),100,IF((OR(EXACT(A28,FRI_Sprint!$C$2:$C$149))),VLOOKUP(A28,FRI_Sprint!$C$2:$I$149,4,FALSE))))</f>
        <v>0</v>
      </c>
      <c r="AA28" s="29">
        <f t="shared" si="16"/>
        <v>51</v>
      </c>
      <c r="AB28" s="40">
        <f>VLOOKUP(AA28,[1]Punktezuordnung!$A$2:$B$52,2,FALSE())</f>
        <v>0</v>
      </c>
      <c r="AC28" s="37" t="b">
        <f t="array" ref="AC28">IF(ISBLANK(FRI_Stoß!$A$2),0,IF(ISBLANK(A28),0,IF((OR(EXACT(A28,FRI_Stoß!$C$2:$C$147))),VLOOKUP(A28,FRI_Stoß!$C$2:$I$147,4,FALSE))))</f>
        <v>0</v>
      </c>
      <c r="AD28" s="29">
        <f t="shared" si="17"/>
        <v>51</v>
      </c>
      <c r="AE28" s="40">
        <f>VLOOKUP(AD28,[1]Punktezuordnung!$A$2:$B$52,2,FALSE())</f>
        <v>0</v>
      </c>
      <c r="AF28" s="59" t="b">
        <f t="array" ref="AF28">IF(ISBLANK(LAT_Zielweit!$A$2),0,IF(ISBLANK(A28),0,IF((OR(EXACT(A28,LAT_Zielweit!$C$2:$C$155))),VLOOKUP(A28,LAT_Zielweit!$C$2:$I$155,4,FALSE))))</f>
        <v>0</v>
      </c>
      <c r="AG28" s="29">
        <f t="shared" si="18"/>
        <v>51</v>
      </c>
      <c r="AH28" s="40">
        <f>VLOOKUP(AG28,[1]Punktezuordnung!$A$2:$B$52,2,FALSE())</f>
        <v>0</v>
      </c>
      <c r="AI28" s="38" t="b">
        <f t="array" ref="AI28">IF(ISBLANK(LAT_Dreh!$A$2),0,IF(ISBLANK(A28),0,IF((OR(EXACT(A28,LAT_Dreh!$C$2:$C$156))),VLOOKUP(A28,LAT_Dreh!$C$2:$I$156,4,FALSE))))</f>
        <v>0</v>
      </c>
      <c r="AJ28" s="29">
        <f t="shared" si="19"/>
        <v>51</v>
      </c>
      <c r="AK28" s="40">
        <f>VLOOKUP(AJ28,[1]Punktezuordnung!$A$2:$B$52,2,FALSE())</f>
        <v>0</v>
      </c>
      <c r="AL28" s="27">
        <v>1000</v>
      </c>
      <c r="AM28" s="29">
        <f t="shared" si="20"/>
        <v>51</v>
      </c>
      <c r="AN28" s="30">
        <f>VLOOKUP(AM28,[1]Punktezuordnung!$A$2:$B$52,2,FALSE())</f>
        <v>0</v>
      </c>
      <c r="AO28" s="52" t="b">
        <f t="array" ref="AO28">IF(ISBLANK(NIA_Weit!$A$2),0,IF(ISBLANK(A28),0,IF((OR(EXACT(A28,NIA_Weit!$C$2:$C$153))),VLOOKUP(A28,NIA_Weit!$C$2:$I$153,4,FALSE))))</f>
        <v>0</v>
      </c>
      <c r="AP28" s="29">
        <f t="shared" si="26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IF(ISBLANK(STO_Weit!$A$2),0,IF(ISBLANK(A28),0,IF((OR(EXACT(A28,STO_Weit!$C$2:$C$133))),VLOOKUP(A28,STO_Weit!$C$2:$I$133,4,FALSE))))</f>
        <v>0.1</v>
      </c>
      <c r="AS28" s="29">
        <f t="shared" si="22"/>
        <v>9</v>
      </c>
      <c r="AT28" s="30">
        <f>VLOOKUP(AS28,[1]Punktezuordnung!$A$2:$B$52,2,FALSE())</f>
        <v>42</v>
      </c>
      <c r="AU28" s="28">
        <f t="array" ref="AU28">IF(ISBLANK(STO_Schlagwurf!$A$2),0,IF(ISBLANK(A28),0,IF((OR(EXACT(A28,STO_Schlagwurf!$C$2:$C$133))),VLOOKUP(A28,STO_Schlagwurf!$C$2:$I$133,4,FALSE))))</f>
        <v>17</v>
      </c>
      <c r="AV28" s="29">
        <f t="shared" si="23"/>
        <v>7</v>
      </c>
      <c r="AW28" s="30">
        <f>VLOOKUP(AV28,[1]Punktezuordnung!$A$2:$B$52,2,FALSE())</f>
        <v>44</v>
      </c>
      <c r="AX28" s="26" t="b">
        <f t="array" ref="AX28">IF(ISBLANK(ANG_Hindernissprint!$A$2),100,IF(ISBLANK(A28),100,IF((OR(EXACT(A28,ANG_Hindernissprint!$C$2:$C$143))),VLOOKUP(A28,ANG_Hindernissprint!$C$2:$I$143,4,FALSE))))</f>
        <v>0</v>
      </c>
      <c r="AY28" s="33">
        <f t="shared" si="24"/>
        <v>51</v>
      </c>
      <c r="AZ28" s="30">
        <f>VLOOKUP(AY28,[1]Punktezuordnung!$A$2:$B$52,2,FALSE())</f>
        <v>0</v>
      </c>
      <c r="BA28" s="54" t="b">
        <f t="array" ref="BA28">IF(ISBLANK(ANG_Hoch!$A$2),0,IF(ISBLANK(A28),0,IF((OR(EXACT(A28,ANG_Hoch!$C$2:$C$143))),VLOOKUP(A28,ANG_Hoch!$C$2:$I$143,4,FALSE))))</f>
        <v>0</v>
      </c>
      <c r="BB28" s="29">
        <f t="shared" si="25"/>
        <v>51</v>
      </c>
      <c r="BC28" s="39">
        <f>VLOOKUP(BB28,[1]Punktezuordnung!$A$2:$B$52,2,FALSE())</f>
        <v>0</v>
      </c>
    </row>
    <row r="29" spans="1:55" x14ac:dyDescent="0.3">
      <c r="A29" s="24" t="s">
        <v>335</v>
      </c>
      <c r="B29" s="24" t="s">
        <v>32</v>
      </c>
      <c r="C29" s="24">
        <v>2020</v>
      </c>
      <c r="D29" s="24" t="s">
        <v>26</v>
      </c>
      <c r="E29" s="29">
        <f t="shared" si="0"/>
        <v>23</v>
      </c>
      <c r="F29" s="40">
        <f>SUM(LARGE(H29:S29,{1;2;3;4;5;6;7;8;9}))</f>
        <v>84</v>
      </c>
      <c r="G29" s="34">
        <f t="shared" si="1"/>
        <v>2</v>
      </c>
      <c r="H29" s="35">
        <f t="shared" si="2"/>
        <v>0</v>
      </c>
      <c r="I29" s="30">
        <f t="shared" si="3"/>
        <v>0</v>
      </c>
      <c r="J29" s="35">
        <f t="shared" si="4"/>
        <v>0</v>
      </c>
      <c r="K29" s="30">
        <f t="shared" si="5"/>
        <v>0</v>
      </c>
      <c r="L29" s="31">
        <f t="shared" si="6"/>
        <v>0</v>
      </c>
      <c r="M29" s="32">
        <f t="shared" si="7"/>
        <v>0</v>
      </c>
      <c r="N29" s="36">
        <f t="shared" si="8"/>
        <v>0</v>
      </c>
      <c r="O29" s="51">
        <f t="shared" si="9"/>
        <v>0</v>
      </c>
      <c r="P29" s="35">
        <f t="shared" si="10"/>
        <v>0</v>
      </c>
      <c r="Q29" s="30">
        <f t="shared" si="11"/>
        <v>0</v>
      </c>
      <c r="R29" s="35">
        <f t="shared" si="12"/>
        <v>41</v>
      </c>
      <c r="S29" s="30">
        <f t="shared" si="13"/>
        <v>43</v>
      </c>
      <c r="T29" s="25" t="b">
        <f t="array" ref="T29">IF(ISBLANK(ALS_Sprint!$A$2),100,IF(ISBLANK(A29),100,IF((OR(EXACT(A29,ALS_Sprint!$C$2:$C$148))),VLOOKUP(A29,ALS_Sprint!$C$2:$I$148,4,FALSE))))</f>
        <v>0</v>
      </c>
      <c r="U29" s="29">
        <f t="shared" si="14"/>
        <v>51</v>
      </c>
      <c r="V29" s="40">
        <f>VLOOKUP(U29,[1]Punktezuordnung!$A$2:$B$52,2,FALSE())</f>
        <v>0</v>
      </c>
      <c r="W29" s="55" t="b">
        <f t="array" ref="W29">IF(ISBLANK(ALS_Wurf!$A$2),0,IF(ISBLANK(A29),0,IF((OR(EXACT(A29,ALS_Wurf!$C$2:$C$148))),VLOOKUP(A29,ALS_Wurf!$C$2:$I$148,4,FALSE))))</f>
        <v>0</v>
      </c>
      <c r="X29" s="29">
        <f t="shared" si="15"/>
        <v>51</v>
      </c>
      <c r="Y29" s="40">
        <f>VLOOKUP(X29,[1]Punktezuordnung!$A$2:$B$52,2,FALSE())</f>
        <v>0</v>
      </c>
      <c r="Z29" s="28" t="b">
        <f t="array" ref="Z29">IF(ISBLANK(FRI_Sprint!$A$2),100,IF(ISBLANK(A29),100,IF((OR(EXACT(A29,FRI_Sprint!$C$2:$C$149))),VLOOKUP(A29,FRI_Sprint!$C$2:$I$149,4,FALSE))))</f>
        <v>0</v>
      </c>
      <c r="AA29" s="29">
        <f t="shared" si="16"/>
        <v>51</v>
      </c>
      <c r="AB29" s="40">
        <f>VLOOKUP(AA29,[1]Punktezuordnung!$A$2:$B$52,2,FALSE())</f>
        <v>0</v>
      </c>
      <c r="AC29" s="37" t="b">
        <f t="array" ref="AC29">IF(ISBLANK(FRI_Stoß!$A$2),0,IF(ISBLANK(A29),0,IF((OR(EXACT(A29,FRI_Stoß!$C$2:$C$147))),VLOOKUP(A29,FRI_Stoß!$C$2:$I$147,4,FALSE))))</f>
        <v>0</v>
      </c>
      <c r="AD29" s="29">
        <f t="shared" si="17"/>
        <v>51</v>
      </c>
      <c r="AE29" s="40">
        <f>VLOOKUP(AD29,[1]Punktezuordnung!$A$2:$B$52,2,FALSE())</f>
        <v>0</v>
      </c>
      <c r="AF29" s="59" t="b">
        <f t="array" ref="AF29">IF(ISBLANK(LAT_Zielweit!$A$2),0,IF(ISBLANK(A29),0,IF((OR(EXACT(A29,LAT_Zielweit!$C$2:$C$155))),VLOOKUP(A29,LAT_Zielweit!$C$2:$I$155,4,FALSE))))</f>
        <v>0</v>
      </c>
      <c r="AG29" s="29">
        <f t="shared" si="18"/>
        <v>51</v>
      </c>
      <c r="AH29" s="40">
        <f>VLOOKUP(AG29,[1]Punktezuordnung!$A$2:$B$52,2,FALSE())</f>
        <v>0</v>
      </c>
      <c r="AI29" s="38" t="b">
        <f t="array" ref="AI29">IF(ISBLANK(LAT_Dreh!$A$2),0,IF(ISBLANK(A29),0,IF((OR(EXACT(A29,LAT_Dreh!$C$2:$C$156))),VLOOKUP(A29,LAT_Dreh!$C$2:$I$156,4,FALSE))))</f>
        <v>0</v>
      </c>
      <c r="AJ29" s="29">
        <f t="shared" si="19"/>
        <v>51</v>
      </c>
      <c r="AK29" s="40">
        <f>VLOOKUP(AJ29,[1]Punktezuordnung!$A$2:$B$52,2,FALSE())</f>
        <v>0</v>
      </c>
      <c r="AL29" s="27">
        <v>1000</v>
      </c>
      <c r="AM29" s="29">
        <f t="shared" si="20"/>
        <v>51</v>
      </c>
      <c r="AN29" s="30">
        <f>VLOOKUP(AM29,[1]Punktezuordnung!$A$2:$B$52,2,FALSE())</f>
        <v>0</v>
      </c>
      <c r="AO29" s="52" t="b">
        <f t="array" ref="AO29">IF(ISBLANK(NIA_Weit!$A$2),0,IF(ISBLANK(A29),0,IF((OR(EXACT(A29,NIA_Weit!$C$2:$C$153))),VLOOKUP(A29,NIA_Weit!$C$2:$I$153,4,FALSE))))</f>
        <v>0</v>
      </c>
      <c r="AP29" s="29">
        <f t="shared" si="26"/>
        <v>51</v>
      </c>
      <c r="AQ29" s="40">
        <f>VLOOKUP(AP29,[1]Punktezuordnung!$A$2:$B$52,2,FALSE())</f>
        <v>0</v>
      </c>
      <c r="AR29" s="26" t="b">
        <f t="array" ref="AR29">IF(ISBLANK(STO_Weit!$A$2),0,IF(ISBLANK(A29),0,IF((OR(EXACT(A29,STO_Weit!$C$2:$C$133))),VLOOKUP(A29,STO_Weit!$C$2:$I$133,4,FALSE))))</f>
        <v>0</v>
      </c>
      <c r="AS29" s="29">
        <f t="shared" si="22"/>
        <v>51</v>
      </c>
      <c r="AT29" s="30">
        <f>VLOOKUP(AS29,[1]Punktezuordnung!$A$2:$B$52,2,FALSE())</f>
        <v>0</v>
      </c>
      <c r="AU29" s="28" t="b">
        <f t="array" ref="AU29">IF(ISBLANK(STO_Schlagwurf!$A$2),0,IF(ISBLANK(A29),0,IF((OR(EXACT(A29,STO_Schlagwurf!$C$2:$C$133))),VLOOKUP(A29,STO_Schlagwurf!$C$2:$I$133,4,FALSE))))</f>
        <v>0</v>
      </c>
      <c r="AV29" s="29">
        <f t="shared" si="23"/>
        <v>51</v>
      </c>
      <c r="AW29" s="30">
        <f>VLOOKUP(AV29,[1]Punktezuordnung!$A$2:$B$52,2,FALSE())</f>
        <v>0</v>
      </c>
      <c r="AX29" s="26">
        <f t="array" ref="AX29">IF(ISBLANK(ANG_Hindernissprint!$A$2),100,IF(ISBLANK(A29),100,IF((OR(EXACT(A29,ANG_Hindernissprint!$C$2:$C$143))),VLOOKUP(A29,ANG_Hindernissprint!$C$2:$I$143,4,FALSE))))</f>
        <v>21.51</v>
      </c>
      <c r="AY29" s="33">
        <f t="shared" si="24"/>
        <v>10</v>
      </c>
      <c r="AZ29" s="30">
        <f>VLOOKUP(AY29,[1]Punktezuordnung!$A$2:$B$52,2,FALSE())</f>
        <v>41</v>
      </c>
      <c r="BA29" s="54">
        <f t="array" ref="BA29">IF(ISBLANK(ANG_Hoch!$A$2),0,IF(ISBLANK(A29),0,IF((OR(EXACT(A29,ANG_Hoch!$C$2:$C$143))),VLOOKUP(A29,ANG_Hoch!$C$2:$I$143,4,FALSE))))</f>
        <v>0.1</v>
      </c>
      <c r="BB29" s="29">
        <f t="shared" si="25"/>
        <v>8</v>
      </c>
      <c r="BC29" s="39">
        <f>VLOOKUP(BB29,[1]Punktezuordnung!$A$2:$B$52,2,FALSE())</f>
        <v>43</v>
      </c>
    </row>
    <row r="30" spans="1:55" x14ac:dyDescent="0.3">
      <c r="A30" s="24" t="s">
        <v>336</v>
      </c>
      <c r="B30" s="24" t="s">
        <v>32</v>
      </c>
      <c r="C30" s="24">
        <v>2020</v>
      </c>
      <c r="D30" s="24" t="s">
        <v>26</v>
      </c>
      <c r="E30" s="29">
        <f t="shared" si="0"/>
        <v>24</v>
      </c>
      <c r="F30" s="40">
        <f>SUM(LARGE(H30:S30,{1;2;3;4;5;6;7;8;9}))</f>
        <v>83</v>
      </c>
      <c r="G30" s="34">
        <f t="shared" si="1"/>
        <v>2</v>
      </c>
      <c r="H30" s="35">
        <f t="shared" si="2"/>
        <v>0</v>
      </c>
      <c r="I30" s="30">
        <f t="shared" si="3"/>
        <v>0</v>
      </c>
      <c r="J30" s="35">
        <f t="shared" si="4"/>
        <v>0</v>
      </c>
      <c r="K30" s="30">
        <f t="shared" si="5"/>
        <v>0</v>
      </c>
      <c r="L30" s="31">
        <f t="shared" si="6"/>
        <v>0</v>
      </c>
      <c r="M30" s="32">
        <f t="shared" si="7"/>
        <v>0</v>
      </c>
      <c r="N30" s="36">
        <f t="shared" si="8"/>
        <v>0</v>
      </c>
      <c r="O30" s="51">
        <f t="shared" si="9"/>
        <v>0</v>
      </c>
      <c r="P30" s="35">
        <f t="shared" si="10"/>
        <v>0</v>
      </c>
      <c r="Q30" s="30">
        <f t="shared" si="11"/>
        <v>0</v>
      </c>
      <c r="R30" s="35">
        <f t="shared" si="12"/>
        <v>40</v>
      </c>
      <c r="S30" s="30">
        <f t="shared" si="13"/>
        <v>43</v>
      </c>
      <c r="T30" s="25" t="b">
        <f t="array" ref="T30">IF(ISBLANK(ALS_Sprint!$A$2),100,IF(ISBLANK(A30),100,IF((OR(EXACT(A30,ALS_Sprint!$C$2:$C$148))),VLOOKUP(A30,ALS_Sprint!$C$2:$I$148,4,FALSE))))</f>
        <v>0</v>
      </c>
      <c r="U30" s="29">
        <f t="shared" si="14"/>
        <v>51</v>
      </c>
      <c r="V30" s="40">
        <f>VLOOKUP(U30,[1]Punktezuordnung!$A$2:$B$52,2,FALSE())</f>
        <v>0</v>
      </c>
      <c r="W30" s="55" t="b">
        <f t="array" ref="W30">IF(ISBLANK(ALS_Wurf!$A$2),0,IF(ISBLANK(A30),0,IF((OR(EXACT(A30,ALS_Wurf!$C$2:$C$148))),VLOOKUP(A30,ALS_Wurf!$C$2:$I$148,4,FALSE))))</f>
        <v>0</v>
      </c>
      <c r="X30" s="29">
        <f t="shared" si="15"/>
        <v>51</v>
      </c>
      <c r="Y30" s="40">
        <f>VLOOKUP(X30,[1]Punktezuordnung!$A$2:$B$52,2,FALSE())</f>
        <v>0</v>
      </c>
      <c r="Z30" s="28" t="b">
        <f t="array" ref="Z30">IF(ISBLANK(FRI_Sprint!$A$2),100,IF(ISBLANK(A30),100,IF((OR(EXACT(A30,FRI_Sprint!$C$2:$C$149))),VLOOKUP(A30,FRI_Sprint!$C$2:$I$149,4,FALSE))))</f>
        <v>0</v>
      </c>
      <c r="AA30" s="29">
        <f t="shared" si="16"/>
        <v>51</v>
      </c>
      <c r="AB30" s="40">
        <f>VLOOKUP(AA30,[1]Punktezuordnung!$A$2:$B$52,2,FALSE())</f>
        <v>0</v>
      </c>
      <c r="AC30" s="37" t="b">
        <f t="array" ref="AC30">IF(ISBLANK(FRI_Stoß!$A$2),0,IF(ISBLANK(A30),0,IF((OR(EXACT(A30,FRI_Stoß!$C$2:$C$147))),VLOOKUP(A30,FRI_Stoß!$C$2:$I$147,4,FALSE))))</f>
        <v>0</v>
      </c>
      <c r="AD30" s="29">
        <f t="shared" si="17"/>
        <v>51</v>
      </c>
      <c r="AE30" s="40">
        <f>VLOOKUP(AD30,[1]Punktezuordnung!$A$2:$B$52,2,FALSE())</f>
        <v>0</v>
      </c>
      <c r="AF30" s="59" t="b">
        <f t="array" ref="AF30">IF(ISBLANK(LAT_Zielweit!$A$2),0,IF(ISBLANK(A30),0,IF((OR(EXACT(A30,LAT_Zielweit!$C$2:$C$155))),VLOOKUP(A30,LAT_Zielweit!$C$2:$I$155,4,FALSE))))</f>
        <v>0</v>
      </c>
      <c r="AG30" s="29">
        <f t="shared" si="18"/>
        <v>51</v>
      </c>
      <c r="AH30" s="40">
        <f>VLOOKUP(AG30,[1]Punktezuordnung!$A$2:$B$52,2,FALSE())</f>
        <v>0</v>
      </c>
      <c r="AI30" s="38" t="b">
        <f t="array" ref="AI30">IF(ISBLANK(LAT_Dreh!$A$2),0,IF(ISBLANK(A30),0,IF((OR(EXACT(A30,LAT_Dreh!$C$2:$C$156))),VLOOKUP(A30,LAT_Dreh!$C$2:$I$156,4,FALSE))))</f>
        <v>0</v>
      </c>
      <c r="AJ30" s="29">
        <f t="shared" si="19"/>
        <v>51</v>
      </c>
      <c r="AK30" s="40">
        <f>VLOOKUP(AJ30,[1]Punktezuordnung!$A$2:$B$52,2,FALSE())</f>
        <v>0</v>
      </c>
      <c r="AL30" s="27">
        <v>1000</v>
      </c>
      <c r="AM30" s="29">
        <f t="shared" si="20"/>
        <v>51</v>
      </c>
      <c r="AN30" s="30">
        <f>VLOOKUP(AM30,[1]Punktezuordnung!$A$2:$B$52,2,FALSE())</f>
        <v>0</v>
      </c>
      <c r="AO30" s="52" t="b">
        <f t="array" ref="AO30">IF(ISBLANK(NIA_Weit!$A$2),0,IF(ISBLANK(A30),0,IF((OR(EXACT(A30,NIA_Weit!$C$2:$C$153))),VLOOKUP(A30,NIA_Weit!$C$2:$I$153,4,FALSE))))</f>
        <v>0</v>
      </c>
      <c r="AP30" s="29">
        <f t="shared" si="26"/>
        <v>51</v>
      </c>
      <c r="AQ30" s="40">
        <f>VLOOKUP(AP30,[1]Punktezuordnung!$A$2:$B$52,2,FALSE())</f>
        <v>0</v>
      </c>
      <c r="AR30" s="26" t="b">
        <f t="array" ref="AR30">IF(ISBLANK(STO_Weit!$A$2),0,IF(ISBLANK(A30),0,IF((OR(EXACT(A30,STO_Weit!$C$2:$C$133))),VLOOKUP(A30,STO_Weit!$C$2:$I$133,4,FALSE))))</f>
        <v>0</v>
      </c>
      <c r="AS30" s="29">
        <f t="shared" si="22"/>
        <v>51</v>
      </c>
      <c r="AT30" s="30">
        <f>VLOOKUP(AS30,[1]Punktezuordnung!$A$2:$B$52,2,FALSE())</f>
        <v>0</v>
      </c>
      <c r="AU30" s="28" t="b">
        <f t="array" ref="AU30">IF(ISBLANK(STO_Schlagwurf!$A$2),0,IF(ISBLANK(A30),0,IF((OR(EXACT(A30,STO_Schlagwurf!$C$2:$C$133))),VLOOKUP(A30,STO_Schlagwurf!$C$2:$I$133,4,FALSE))))</f>
        <v>0</v>
      </c>
      <c r="AV30" s="29">
        <f t="shared" si="23"/>
        <v>51</v>
      </c>
      <c r="AW30" s="30">
        <f>VLOOKUP(AV30,[1]Punktezuordnung!$A$2:$B$52,2,FALSE())</f>
        <v>0</v>
      </c>
      <c r="AX30" s="26">
        <f t="array" ref="AX30">IF(ISBLANK(ANG_Hindernissprint!$A$2),100,IF(ISBLANK(A30),100,IF((OR(EXACT(A30,ANG_Hindernissprint!$C$2:$C$143))),VLOOKUP(A30,ANG_Hindernissprint!$C$2:$I$143,4,FALSE))))</f>
        <v>22.86</v>
      </c>
      <c r="AY30" s="33">
        <f t="shared" si="24"/>
        <v>11</v>
      </c>
      <c r="AZ30" s="30">
        <f>VLOOKUP(AY30,[1]Punktezuordnung!$A$2:$B$52,2,FALSE())</f>
        <v>40</v>
      </c>
      <c r="BA30" s="54">
        <f t="array" ref="BA30">IF(ISBLANK(ANG_Hoch!$A$2),0,IF(ISBLANK(A30),0,IF((OR(EXACT(A30,ANG_Hoch!$C$2:$C$143))),VLOOKUP(A30,ANG_Hoch!$C$2:$I$143,4,FALSE))))</f>
        <v>0.1</v>
      </c>
      <c r="BB30" s="29">
        <f t="shared" si="25"/>
        <v>8</v>
      </c>
      <c r="BC30" s="39">
        <f>VLOOKUP(BB30,[1]Punktezuordnung!$A$2:$B$52,2,FALSE())</f>
        <v>43</v>
      </c>
    </row>
    <row r="31" spans="1:55" x14ac:dyDescent="0.3">
      <c r="A31" s="24"/>
      <c r="B31" s="24"/>
      <c r="C31" s="24"/>
      <c r="D31" s="24"/>
      <c r="E31" s="29" t="str">
        <f t="shared" ref="E31:E60" si="27">IF(F31=0,"",RANK(F31,$F$4:$F$60,0))</f>
        <v/>
      </c>
      <c r="F31" s="40">
        <f>SUM(LARGE(H31:S31,{1;2;3;4;5;6;7;8;9}))</f>
        <v>0</v>
      </c>
      <c r="G31" s="34">
        <f t="shared" ref="G31:G60" si="28">COUNTIF(H31:S31,"&gt;0")</f>
        <v>0</v>
      </c>
      <c r="H31" s="35">
        <f t="shared" ref="H31:H60" si="29">V31</f>
        <v>0</v>
      </c>
      <c r="I31" s="30">
        <f t="shared" ref="I31:I60" si="30">Y31</f>
        <v>0</v>
      </c>
      <c r="J31" s="35">
        <f t="shared" ref="J31:J60" si="31">AB31</f>
        <v>0</v>
      </c>
      <c r="K31" s="30">
        <f t="shared" ref="K31:K60" si="32">AE31</f>
        <v>0</v>
      </c>
      <c r="L31" s="31">
        <f t="shared" ref="L31:L60" si="33">AH31</f>
        <v>0</v>
      </c>
      <c r="M31" s="32">
        <f t="shared" ref="M31:M60" si="34">AK31</f>
        <v>0</v>
      </c>
      <c r="N31" s="36">
        <f t="shared" ref="N31:N60" si="35">AN31</f>
        <v>0</v>
      </c>
      <c r="O31" s="51">
        <f t="shared" ref="O31:O60" si="36">AQ31</f>
        <v>0</v>
      </c>
      <c r="P31" s="35">
        <f t="shared" ref="P31:P60" si="37">AT31</f>
        <v>0</v>
      </c>
      <c r="Q31" s="30">
        <f t="shared" ref="Q31:Q60" si="38">AW31</f>
        <v>0</v>
      </c>
      <c r="R31" s="35">
        <f t="shared" ref="R31:R60" si="39">AZ31</f>
        <v>0</v>
      </c>
      <c r="S31" s="30">
        <f t="shared" ref="S31:S60" si="40">BC31</f>
        <v>0</v>
      </c>
      <c r="T31" s="25">
        <f t="array" ref="T31">IF(ISBLANK(ALS_Sprint!$A$2),100,IF(ISBLANK(A31),100,IF((OR(EXACT(A31,ALS_Sprint!$C$2:$C$148))),VLOOKUP(A31,ALS_Sprint!$C$2:$I$148,4,FALSE))))</f>
        <v>100</v>
      </c>
      <c r="U31" s="29">
        <f t="shared" ref="U31:U60" si="41">IF(T31=FALSE,51,IF(T31&gt;=100,51,RANK(T31,$T$4:$T$60,1)))</f>
        <v>51</v>
      </c>
      <c r="V31" s="40">
        <f>VLOOKUP(U31,[1]Punktezuordnung!$A$2:$B$52,2,FALSE())</f>
        <v>0</v>
      </c>
      <c r="W31" s="55">
        <f t="array" ref="W31">IF(ISBLANK(ALS_Wurf!$A$2),0,IF(ISBLANK(A31),0,IF((OR(EXACT(A31,ALS_Wurf!$C$2:$C$148))),VLOOKUP(A31,ALS_Wurf!$C$2:$I$148,4,FALSE))))</f>
        <v>0</v>
      </c>
      <c r="X31" s="29">
        <f t="shared" ref="X31:X60" si="42">IF(W31=FALSE,51,IF(W31&lt;=0,51,RANK(W31,$W$4:$W$60,0)))</f>
        <v>51</v>
      </c>
      <c r="Y31" s="40">
        <f>VLOOKUP(X31,[1]Punktezuordnung!$A$2:$B$52,2,FALSE())</f>
        <v>0</v>
      </c>
      <c r="Z31" s="28">
        <f t="array" ref="Z31">IF(ISBLANK(FRI_Sprint!$A$2),100,IF(ISBLANK(A31),100,IF((OR(EXACT(A31,FRI_Sprint!$C$2:$C$149))),VLOOKUP(A31,FRI_Sprint!$C$2:$I$149,4,FALSE))))</f>
        <v>100</v>
      </c>
      <c r="AA31" s="29">
        <f t="shared" ref="AA31:AA60" si="43">IF(Z31=FALSE,51,IF(Z31&gt;=100,51,RANK(Z31,$Z$4:$Z$60,1)))</f>
        <v>51</v>
      </c>
      <c r="AB31" s="40">
        <f>VLOOKUP(AA31,[1]Punktezuordnung!$A$2:$B$52,2,FALSE())</f>
        <v>0</v>
      </c>
      <c r="AC31" s="37">
        <f t="array" ref="AC31">IF(ISBLANK(FRI_Stoß!$A$2),0,IF(ISBLANK(A31),0,IF((OR(EXACT(A31,FRI_Stoß!$C$2:$C$147))),VLOOKUP(A31,FRI_Stoß!$C$2:$I$147,4,FALSE))))</f>
        <v>0</v>
      </c>
      <c r="AD31" s="29">
        <f t="shared" ref="AD31:AD60" si="44">IF(AC31=FALSE,51,IF(AC31&lt;=0,51,RANK(AC31,$AC$4:$AC$60,0)))</f>
        <v>51</v>
      </c>
      <c r="AE31" s="40">
        <f>VLOOKUP(AD31,[1]Punktezuordnung!$A$2:$B$52,2,FALSE())</f>
        <v>0</v>
      </c>
      <c r="AF31" s="59">
        <f t="array" ref="AF31">IF(ISBLANK(LAT_Zielweit!$A$2),0,IF(ISBLANK(A31),0,IF((OR(EXACT(A31,LAT_Zielweit!$C$2:$C$155))),VLOOKUP(A31,LAT_Zielweit!$C$2:$I$155,4,FALSE))))</f>
        <v>0</v>
      </c>
      <c r="AG31" s="29">
        <f t="shared" ref="AG31:AG60" si="45">IF(AF31=FALSE,51,IF(AF31&lt;=0,51,RANK(AF31,$AF$4:$AF$60,0)))</f>
        <v>51</v>
      </c>
      <c r="AH31" s="40">
        <f>VLOOKUP(AG31,[1]Punktezuordnung!$A$2:$B$52,2,FALSE())</f>
        <v>0</v>
      </c>
      <c r="AI31" s="38">
        <f t="array" ref="AI31">IF(ISBLANK(LAT_Dreh!$A$2),0,IF(ISBLANK(A31),0,IF((OR(EXACT(A31,LAT_Dreh!$C$2:$C$156))),VLOOKUP(A31,LAT_Dreh!$C$2:$I$156,4,FALSE))))</f>
        <v>0</v>
      </c>
      <c r="AJ31" s="29">
        <f t="shared" ref="AJ31:AJ60" si="46">IF(AI31=FALSE,51,IF(AI31&lt;=0,51,RANK(AI31,$AI$4:$AI$49,0)))</f>
        <v>51</v>
      </c>
      <c r="AK31" s="40">
        <f>VLOOKUP(AJ31,[1]Punktezuordnung!$A$2:$B$52,2,FALSE())</f>
        <v>0</v>
      </c>
      <c r="AL31" s="27">
        <v>1000</v>
      </c>
      <c r="AM31" s="29">
        <f t="shared" ref="AM31:AM60" si="47">IF(AL31=FALSE,51,IF(AL31=1000,51,RANK(AL31,$AL$4:$AL$60,1)))</f>
        <v>51</v>
      </c>
      <c r="AN31" s="30">
        <f>VLOOKUP(AM31,[1]Punktezuordnung!$A$2:$B$52,2,FALSE())</f>
        <v>0</v>
      </c>
      <c r="AO31" s="52">
        <f t="array" ref="AO31">IF(ISBLANK(NIA_Weit!$A$2),0,IF(ISBLANK(A31),0,IF((OR(EXACT(A31,NIA_Weit!$C$2:$C$153))),VLOOKUP(A31,NIA_Weit!$C$2:$I$153,4,FALSE))))</f>
        <v>0</v>
      </c>
      <c r="AP31" s="29">
        <f t="shared" ref="AP31:AP60" si="48">IF(AO31=FALSE,51,IF(AO31&lt;=0,51,RANK(AO31,$AO$4:$AO$49,0)))</f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IF(ISBLANK(STO_Weit!$A$2),0,IF(ISBLANK(A31),0,IF((OR(EXACT(A31,STO_Weit!$C$2:$C$133))),VLOOKUP(A31,STO_Weit!$C$2:$I$133,4,FALSE))))</f>
        <v>0</v>
      </c>
      <c r="AS31" s="29">
        <f t="shared" ref="AS31:AS60" si="49">IF(AR31=FALSE,51,IF(AR31&lt;=0,51,RANK(AR31,$AR$4:$AR$49,0)))</f>
        <v>51</v>
      </c>
      <c r="AT31" s="30">
        <f>VLOOKUP(AS31,[1]Punktezuordnung!$A$2:$B$52,2,FALSE())</f>
        <v>0</v>
      </c>
      <c r="AU31" s="28">
        <f t="array" ref="AU31">IF(ISBLANK(STO_Schlagwurf!$A$2),0,IF(ISBLANK(A31),0,IF((OR(EXACT(A31,STO_Schlagwurf!$C$2:$C$133))),VLOOKUP(A31,STO_Schlagwurf!$C$2:$I$133,4,FALSE))))</f>
        <v>0</v>
      </c>
      <c r="AV31" s="29">
        <f t="shared" ref="AV31:AV60" si="50">IF(AU31=FALSE,51,IF(AU31&lt;=0,51,RANK(AU31,$AU$4:$AU$49,0)))</f>
        <v>51</v>
      </c>
      <c r="AW31" s="30">
        <f>VLOOKUP(AV31,[1]Punktezuordnung!$A$2:$B$52,2,FALSE())</f>
        <v>0</v>
      </c>
      <c r="AX31" s="26">
        <f t="array" ref="AX31">IF(ISBLANK(ANG_Hindernissprint!$A$2),100,IF(ISBLANK(A31),100,IF((OR(EXACT(A31,ANG_Hindernissprint!$C$2:$C$143))),VLOOKUP(A31,ANG_Hindernissprint!$C$2:$I$143,4,FALSE))))</f>
        <v>100</v>
      </c>
      <c r="AY31" s="33">
        <f t="shared" ref="AY31:AY60" si="51">IF(AX31=FALSE,51,IF(AX31&gt;=100,51,RANK(AX31,$AX$4:$AX$60,1)))</f>
        <v>51</v>
      </c>
      <c r="AZ31" s="30">
        <f>VLOOKUP(AY31,[1]Punktezuordnung!$A$2:$B$52,2,FALSE())</f>
        <v>0</v>
      </c>
      <c r="BA31" s="54">
        <f t="array" ref="BA31">IF(ISBLANK(ANG_Hoch!$A$2),0,IF(ISBLANK(A31),0,IF((OR(EXACT(A31,ANG_Hoch!$C$2:$C$143))),VLOOKUP(A31,ANG_Hoch!$C$2:$I$143,4,FALSE))))</f>
        <v>0</v>
      </c>
      <c r="BB31" s="29">
        <f t="shared" ref="BB31:BB60" si="52">IF(BA31=FALSE,51,IF(BA31&lt;=0,51,RANK(BA31,$BA$4:$BA$49,0)))</f>
        <v>51</v>
      </c>
      <c r="BC31" s="39">
        <f>VLOOKUP(BB31,[1]Punktezuordnung!$A$2:$B$52,2,FALSE())</f>
        <v>0</v>
      </c>
    </row>
    <row r="32" spans="1:55" x14ac:dyDescent="0.3">
      <c r="A32" s="24"/>
      <c r="B32" s="24"/>
      <c r="C32" s="24"/>
      <c r="D32" s="24"/>
      <c r="E32" s="29" t="str">
        <f t="shared" si="27"/>
        <v/>
      </c>
      <c r="F32" s="40">
        <f>SUM(LARGE(H32:S32,{1;2;3;4;5;6;7;8;9}))</f>
        <v>0</v>
      </c>
      <c r="G32" s="34">
        <f t="shared" si="28"/>
        <v>0</v>
      </c>
      <c r="H32" s="35">
        <f t="shared" si="29"/>
        <v>0</v>
      </c>
      <c r="I32" s="30">
        <f t="shared" si="30"/>
        <v>0</v>
      </c>
      <c r="J32" s="35">
        <f t="shared" si="31"/>
        <v>0</v>
      </c>
      <c r="K32" s="30">
        <f t="shared" si="32"/>
        <v>0</v>
      </c>
      <c r="L32" s="31">
        <f t="shared" si="33"/>
        <v>0</v>
      </c>
      <c r="M32" s="32">
        <f t="shared" si="34"/>
        <v>0</v>
      </c>
      <c r="N32" s="36">
        <f t="shared" si="35"/>
        <v>0</v>
      </c>
      <c r="O32" s="51">
        <f t="shared" si="36"/>
        <v>0</v>
      </c>
      <c r="P32" s="35">
        <f t="shared" si="37"/>
        <v>0</v>
      </c>
      <c r="Q32" s="30">
        <f t="shared" si="38"/>
        <v>0</v>
      </c>
      <c r="R32" s="35">
        <f t="shared" si="39"/>
        <v>0</v>
      </c>
      <c r="S32" s="30">
        <f t="shared" si="40"/>
        <v>0</v>
      </c>
      <c r="T32" s="25">
        <f t="array" ref="T32">IF(ISBLANK(ALS_Sprint!$A$2),100,IF(ISBLANK(A32),100,IF((OR(EXACT(A32,ALS_Sprint!$C$2:$C$148))),VLOOKUP(A32,ALS_Sprint!$C$2:$I$148,4,FALSE))))</f>
        <v>100</v>
      </c>
      <c r="U32" s="29">
        <f t="shared" si="41"/>
        <v>51</v>
      </c>
      <c r="V32" s="40">
        <f>VLOOKUP(U32,[1]Punktezuordnung!$A$2:$B$52,2,FALSE())</f>
        <v>0</v>
      </c>
      <c r="W32" s="55">
        <f t="array" ref="W32">IF(ISBLANK(ALS_Wurf!$A$2),0,IF(ISBLANK(A32),0,IF((OR(EXACT(A32,ALS_Wurf!$C$2:$C$148))),VLOOKUP(A32,ALS_Wurf!$C$2:$I$148,4,FALSE))))</f>
        <v>0</v>
      </c>
      <c r="X32" s="29">
        <f t="shared" si="42"/>
        <v>51</v>
      </c>
      <c r="Y32" s="40">
        <f>VLOOKUP(X32,[1]Punktezuordnung!$A$2:$B$52,2,FALSE())</f>
        <v>0</v>
      </c>
      <c r="Z32" s="28">
        <f t="array" ref="Z32">IF(ISBLANK(FRI_Sprint!$A$2),100,IF(ISBLANK(A32),100,IF((OR(EXACT(A32,FRI_Sprint!$C$2:$C$149))),VLOOKUP(A32,FRI_Sprint!$C$2:$I$149,4,FALSE))))</f>
        <v>100</v>
      </c>
      <c r="AA32" s="29">
        <f t="shared" si="43"/>
        <v>51</v>
      </c>
      <c r="AB32" s="40">
        <f>VLOOKUP(AA32,[1]Punktezuordnung!$A$2:$B$52,2,FALSE())</f>
        <v>0</v>
      </c>
      <c r="AC32" s="37">
        <f t="array" ref="AC32">IF(ISBLANK(FRI_Stoß!$A$2),0,IF(ISBLANK(A32),0,IF((OR(EXACT(A32,FRI_Stoß!$C$2:$C$147))),VLOOKUP(A32,FRI_Stoß!$C$2:$I$147,4,FALSE))))</f>
        <v>0</v>
      </c>
      <c r="AD32" s="29">
        <f t="shared" si="44"/>
        <v>51</v>
      </c>
      <c r="AE32" s="40">
        <f>VLOOKUP(AD32,[1]Punktezuordnung!$A$2:$B$52,2,FALSE())</f>
        <v>0</v>
      </c>
      <c r="AF32" s="59">
        <f t="array" ref="AF32">IF(ISBLANK(LAT_Zielweit!$A$2),0,IF(ISBLANK(A32),0,IF((OR(EXACT(A32,LAT_Zielweit!$C$2:$C$155))),VLOOKUP(A32,LAT_Zielweit!$C$2:$I$155,4,FALSE))))</f>
        <v>0</v>
      </c>
      <c r="AG32" s="29">
        <f t="shared" si="45"/>
        <v>51</v>
      </c>
      <c r="AH32" s="40">
        <f>VLOOKUP(AG32,[1]Punktezuordnung!$A$2:$B$52,2,FALSE())</f>
        <v>0</v>
      </c>
      <c r="AI32" s="38">
        <f t="array" ref="AI32">IF(ISBLANK(LAT_Dreh!$A$2),0,IF(ISBLANK(A32),0,IF((OR(EXACT(A32,LAT_Dreh!$C$2:$C$156))),VLOOKUP(A32,LAT_Dreh!$C$2:$I$156,4,FALSE))))</f>
        <v>0</v>
      </c>
      <c r="AJ32" s="29">
        <f t="shared" si="46"/>
        <v>51</v>
      </c>
      <c r="AK32" s="40">
        <f>VLOOKUP(AJ32,[1]Punktezuordnung!$A$2:$B$52,2,FALSE())</f>
        <v>0</v>
      </c>
      <c r="AL32" s="27">
        <v>1000</v>
      </c>
      <c r="AM32" s="29">
        <f t="shared" si="47"/>
        <v>51</v>
      </c>
      <c r="AN32" s="30">
        <f>VLOOKUP(AM32,[1]Punktezuordnung!$A$2:$B$52,2,FALSE())</f>
        <v>0</v>
      </c>
      <c r="AO32" s="52">
        <f t="array" ref="AO32">IF(ISBLANK(NIA_Weit!$A$2),0,IF(ISBLANK(A32),0,IF((OR(EXACT(A32,NIA_Weit!$C$2:$C$153))),VLOOKUP(A32,NIA_Weit!$C$2:$I$153,4,FALSE))))</f>
        <v>0</v>
      </c>
      <c r="AP32" s="29">
        <f t="shared" si="48"/>
        <v>51</v>
      </c>
      <c r="AQ32" s="40">
        <f>VLOOKUP(AP32,[1]Punktezuordnung!$A$2:$B$52,2,FALSE())</f>
        <v>0</v>
      </c>
      <c r="AR32" s="26">
        <f t="array" ref="AR32">IF(ISBLANK(STO_Weit!$A$2),0,IF(ISBLANK(A32),0,IF((OR(EXACT(A32,STO_Weit!$C$2:$C$133))),VLOOKUP(A32,STO_Weit!$C$2:$I$133,4,FALSE))))</f>
        <v>0</v>
      </c>
      <c r="AS32" s="29">
        <f t="shared" si="49"/>
        <v>51</v>
      </c>
      <c r="AT32" s="30">
        <f>VLOOKUP(AS32,[1]Punktezuordnung!$A$2:$B$52,2,FALSE())</f>
        <v>0</v>
      </c>
      <c r="AU32" s="28">
        <f t="array" ref="AU32">IF(ISBLANK(STO_Schlagwurf!$A$2),0,IF(ISBLANK(A32),0,IF((OR(EXACT(A32,STO_Schlagwurf!$C$2:$C$133))),VLOOKUP(A32,STO_Schlagwurf!$C$2:$I$133,4,FALSE))))</f>
        <v>0</v>
      </c>
      <c r="AV32" s="29">
        <f t="shared" si="50"/>
        <v>51</v>
      </c>
      <c r="AW32" s="30">
        <f>VLOOKUP(AV32,[1]Punktezuordnung!$A$2:$B$52,2,FALSE())</f>
        <v>0</v>
      </c>
      <c r="AX32" s="26">
        <f t="array" ref="AX32">IF(ISBLANK(ANG_Hindernissprint!$A$2),100,IF(ISBLANK(A32),100,IF((OR(EXACT(A32,ANG_Hindernissprint!$C$2:$C$143))),VLOOKUP(A32,ANG_Hindernissprint!$C$2:$I$143,4,FALSE))))</f>
        <v>100</v>
      </c>
      <c r="AY32" s="33">
        <f t="shared" si="51"/>
        <v>51</v>
      </c>
      <c r="AZ32" s="30">
        <f>VLOOKUP(AY32,[1]Punktezuordnung!$A$2:$B$52,2,FALSE())</f>
        <v>0</v>
      </c>
      <c r="BA32" s="54">
        <f t="array" ref="BA32">IF(ISBLANK(ANG_Hoch!$A$2),0,IF(ISBLANK(A32),0,IF((OR(EXACT(A32,ANG_Hoch!$C$2:$C$143))),VLOOKUP(A32,ANG_Hoch!$C$2:$I$143,4,FALSE))))</f>
        <v>0</v>
      </c>
      <c r="BB32" s="29">
        <f t="shared" si="52"/>
        <v>51</v>
      </c>
      <c r="BC32" s="39">
        <f>VLOOKUP(BB32,[1]Punktezuordnung!$A$2:$B$52,2,FALSE())</f>
        <v>0</v>
      </c>
    </row>
    <row r="33" spans="1:55" x14ac:dyDescent="0.3">
      <c r="A33" s="53"/>
      <c r="B33" s="53"/>
      <c r="C33" s="53"/>
      <c r="D33" s="53"/>
      <c r="E33" s="29" t="str">
        <f t="shared" si="27"/>
        <v/>
      </c>
      <c r="F33" s="40">
        <f>SUM(LARGE(H33:S33,{1;2;3;4;5;6;7;8;9}))</f>
        <v>0</v>
      </c>
      <c r="G33" s="34">
        <f t="shared" si="28"/>
        <v>0</v>
      </c>
      <c r="H33" s="35">
        <f t="shared" si="29"/>
        <v>0</v>
      </c>
      <c r="I33" s="30">
        <f t="shared" si="30"/>
        <v>0</v>
      </c>
      <c r="J33" s="35">
        <f t="shared" si="31"/>
        <v>0</v>
      </c>
      <c r="K33" s="30">
        <f t="shared" si="32"/>
        <v>0</v>
      </c>
      <c r="L33" s="31">
        <f t="shared" si="33"/>
        <v>0</v>
      </c>
      <c r="M33" s="32">
        <f t="shared" si="34"/>
        <v>0</v>
      </c>
      <c r="N33" s="36">
        <f t="shared" si="35"/>
        <v>0</v>
      </c>
      <c r="O33" s="51">
        <f t="shared" si="36"/>
        <v>0</v>
      </c>
      <c r="P33" s="35">
        <f t="shared" si="37"/>
        <v>0</v>
      </c>
      <c r="Q33" s="30">
        <f t="shared" si="38"/>
        <v>0</v>
      </c>
      <c r="R33" s="35">
        <f t="shared" si="39"/>
        <v>0</v>
      </c>
      <c r="S33" s="30">
        <f t="shared" si="40"/>
        <v>0</v>
      </c>
      <c r="T33" s="25">
        <f t="array" ref="T33">IF(ISBLANK(ALS_Sprint!$A$2),100,IF(ISBLANK(A33),100,IF((OR(EXACT(A33,ALS_Sprint!$C$2:$C$148))),VLOOKUP(A33,ALS_Sprint!$C$2:$I$148,4,FALSE))))</f>
        <v>100</v>
      </c>
      <c r="U33" s="29">
        <f t="shared" si="41"/>
        <v>51</v>
      </c>
      <c r="V33" s="40">
        <f>VLOOKUP(U33,[1]Punktezuordnung!$A$2:$B$52,2,FALSE())</f>
        <v>0</v>
      </c>
      <c r="W33" s="55">
        <f t="array" ref="W33">IF(ISBLANK(ALS_Wurf!$A$2),0,IF(ISBLANK(A33),0,IF((OR(EXACT(A33,ALS_Wurf!$C$2:$C$148))),VLOOKUP(A33,ALS_Wurf!$C$2:$I$148,4,FALSE))))</f>
        <v>0</v>
      </c>
      <c r="X33" s="29">
        <f t="shared" si="42"/>
        <v>51</v>
      </c>
      <c r="Y33" s="40">
        <f>VLOOKUP(X33,[1]Punktezuordnung!$A$2:$B$52,2,FALSE())</f>
        <v>0</v>
      </c>
      <c r="Z33" s="28">
        <f t="array" ref="Z33">IF(ISBLANK(FRI_Sprint!$A$2),100,IF(ISBLANK(A33),100,IF((OR(EXACT(A33,FRI_Sprint!$C$2:$C$149))),VLOOKUP(A33,FRI_Sprint!$C$2:$I$149,4,FALSE))))</f>
        <v>100</v>
      </c>
      <c r="AA33" s="29">
        <f t="shared" si="43"/>
        <v>51</v>
      </c>
      <c r="AB33" s="40">
        <f>VLOOKUP(AA33,[1]Punktezuordnung!$A$2:$B$52,2,FALSE())</f>
        <v>0</v>
      </c>
      <c r="AC33" s="37">
        <f t="array" ref="AC33">IF(ISBLANK(FRI_Stoß!$A$2),0,IF(ISBLANK(A33),0,IF((OR(EXACT(A33,FRI_Stoß!$C$2:$C$147))),VLOOKUP(A33,FRI_Stoß!$C$2:$I$147,4,FALSE))))</f>
        <v>0</v>
      </c>
      <c r="AD33" s="29">
        <f t="shared" si="44"/>
        <v>51</v>
      </c>
      <c r="AE33" s="40">
        <f>VLOOKUP(AD33,[1]Punktezuordnung!$A$2:$B$52,2,FALSE())</f>
        <v>0</v>
      </c>
      <c r="AF33" s="59">
        <f t="array" ref="AF33">IF(ISBLANK(LAT_Zielweit!$A$2),0,IF(ISBLANK(A33),0,IF((OR(EXACT(A33,LAT_Zielweit!$C$2:$C$155))),VLOOKUP(A33,LAT_Zielweit!$C$2:$I$155,4,FALSE))))</f>
        <v>0</v>
      </c>
      <c r="AG33" s="29">
        <f t="shared" si="45"/>
        <v>51</v>
      </c>
      <c r="AH33" s="40">
        <f>VLOOKUP(AG33,[1]Punktezuordnung!$A$2:$B$52,2,FALSE())</f>
        <v>0</v>
      </c>
      <c r="AI33" s="38">
        <f t="array" ref="AI33">IF(ISBLANK(LAT_Dreh!$A$2),0,IF(ISBLANK(A33),0,IF((OR(EXACT(A33,LAT_Dreh!$C$2:$C$156))),VLOOKUP(A33,LAT_Dreh!$C$2:$I$156,4,FALSE))))</f>
        <v>0</v>
      </c>
      <c r="AJ33" s="29">
        <f t="shared" si="46"/>
        <v>51</v>
      </c>
      <c r="AK33" s="40">
        <f>VLOOKUP(AJ33,[1]Punktezuordnung!$A$2:$B$52,2,FALSE())</f>
        <v>0</v>
      </c>
      <c r="AL33" s="27">
        <v>1000</v>
      </c>
      <c r="AM33" s="29">
        <f t="shared" si="47"/>
        <v>51</v>
      </c>
      <c r="AN33" s="30">
        <f>VLOOKUP(AM33,[1]Punktezuordnung!$A$2:$B$52,2,FALSE())</f>
        <v>0</v>
      </c>
      <c r="AO33" s="52">
        <f t="array" ref="AO33">IF(ISBLANK(NIA_Weit!$A$2),0,IF(ISBLANK(A33),0,IF((OR(EXACT(A33,NIA_Weit!$C$2:$C$153))),VLOOKUP(A33,NIA_Weit!$C$2:$I$153,4,FALSE))))</f>
        <v>0</v>
      </c>
      <c r="AP33" s="29">
        <f t="shared" si="48"/>
        <v>51</v>
      </c>
      <c r="AQ33" s="40">
        <f>VLOOKUP(AP33,[1]Punktezuordnung!$A$2:$B$52,2,FALSE())</f>
        <v>0</v>
      </c>
      <c r="AR33" s="26">
        <f t="array" ref="AR33">IF(ISBLANK(STO_Weit!$A$2),0,IF(ISBLANK(A33),0,IF((OR(EXACT(A33,STO_Weit!$C$2:$C$133))),VLOOKUP(A33,STO_Weit!$C$2:$I$133,4,FALSE))))</f>
        <v>0</v>
      </c>
      <c r="AS33" s="29">
        <f t="shared" si="49"/>
        <v>51</v>
      </c>
      <c r="AT33" s="30">
        <f>VLOOKUP(AS33,[1]Punktezuordnung!$A$2:$B$52,2,FALSE())</f>
        <v>0</v>
      </c>
      <c r="AU33" s="28">
        <f t="array" ref="AU33">IF(ISBLANK(STO_Schlagwurf!$A$2),0,IF(ISBLANK(A33),0,IF((OR(EXACT(A33,STO_Schlagwurf!$C$2:$C$133))),VLOOKUP(A33,STO_Schlagwurf!$C$2:$I$133,4,FALSE))))</f>
        <v>0</v>
      </c>
      <c r="AV33" s="29">
        <f t="shared" si="50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IF(ISBLANK(ANG_Hindernissprint!$A$2),100,IF(ISBLANK(A33),100,IF((OR(EXACT(A33,ANG_Hindernissprint!$C$2:$C$143))),VLOOKUP(A33,ANG_Hindernissprint!$C$2:$I$143,4,FALSE))))</f>
        <v>100</v>
      </c>
      <c r="AY33" s="33">
        <f t="shared" si="51"/>
        <v>51</v>
      </c>
      <c r="AZ33" s="30">
        <f>VLOOKUP(AY33,[1]Punktezuordnung!$A$2:$B$52,2,FALSE())</f>
        <v>0</v>
      </c>
      <c r="BA33" s="54">
        <f t="array" ref="BA33">IF(ISBLANK(ANG_Hoch!$A$2),0,IF(ISBLANK(A33),0,IF((OR(EXACT(A33,ANG_Hoch!$C$2:$C$143))),VLOOKUP(A33,ANG_Hoch!$C$2:$I$143,4,FALSE))))</f>
        <v>0</v>
      </c>
      <c r="BB33" s="29">
        <f t="shared" si="52"/>
        <v>51</v>
      </c>
      <c r="BC33" s="39">
        <f>VLOOKUP(BB33,[1]Punktezuordnung!$A$2:$B$52,2,FALSE())</f>
        <v>0</v>
      </c>
    </row>
    <row r="34" spans="1:55" x14ac:dyDescent="0.3">
      <c r="A34" s="53"/>
      <c r="B34" s="53"/>
      <c r="C34" s="53"/>
      <c r="D34" s="53"/>
      <c r="E34" s="29" t="str">
        <f t="shared" si="27"/>
        <v/>
      </c>
      <c r="F34" s="40">
        <f>SUM(LARGE(H34:S34,{1;2;3;4;5;6;7;8;9}))</f>
        <v>0</v>
      </c>
      <c r="G34" s="34">
        <f t="shared" si="28"/>
        <v>0</v>
      </c>
      <c r="H34" s="35">
        <f t="shared" si="29"/>
        <v>0</v>
      </c>
      <c r="I34" s="30">
        <f t="shared" si="30"/>
        <v>0</v>
      </c>
      <c r="J34" s="35">
        <f t="shared" si="31"/>
        <v>0</v>
      </c>
      <c r="K34" s="30">
        <f t="shared" si="32"/>
        <v>0</v>
      </c>
      <c r="L34" s="31">
        <f t="shared" si="33"/>
        <v>0</v>
      </c>
      <c r="M34" s="32">
        <f t="shared" si="34"/>
        <v>0</v>
      </c>
      <c r="N34" s="36">
        <f t="shared" si="35"/>
        <v>0</v>
      </c>
      <c r="O34" s="51">
        <f t="shared" si="36"/>
        <v>0</v>
      </c>
      <c r="P34" s="35">
        <f t="shared" si="37"/>
        <v>0</v>
      </c>
      <c r="Q34" s="30">
        <f t="shared" si="38"/>
        <v>0</v>
      </c>
      <c r="R34" s="35">
        <f t="shared" si="39"/>
        <v>0</v>
      </c>
      <c r="S34" s="30">
        <f t="shared" si="40"/>
        <v>0</v>
      </c>
      <c r="T34" s="25">
        <f t="array" ref="T34">IF(ISBLANK(ALS_Sprint!$A$2),100,IF(ISBLANK(A34),100,IF((OR(EXACT(A34,ALS_Sprint!$C$2:$C$148))),VLOOKUP(A34,ALS_Sprint!$C$2:$I$148,4,FALSE))))</f>
        <v>100</v>
      </c>
      <c r="U34" s="29">
        <f t="shared" si="41"/>
        <v>51</v>
      </c>
      <c r="V34" s="40">
        <f>VLOOKUP(U34,[1]Punktezuordnung!$A$2:$B$52,2,FALSE())</f>
        <v>0</v>
      </c>
      <c r="W34" s="55">
        <f t="array" ref="W34">IF(ISBLANK(ALS_Wurf!$A$2),0,IF(ISBLANK(A34),0,IF((OR(EXACT(A34,ALS_Wurf!$C$2:$C$148))),VLOOKUP(A34,ALS_Wurf!$C$2:$I$148,4,FALSE))))</f>
        <v>0</v>
      </c>
      <c r="X34" s="29">
        <f t="shared" si="42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IF(ISBLANK(FRI_Sprint!$A$2),100,IF(ISBLANK(A34),100,IF((OR(EXACT(A34,FRI_Sprint!$C$2:$C$149))),VLOOKUP(A34,FRI_Sprint!$C$2:$I$149,4,FALSE))))</f>
        <v>100</v>
      </c>
      <c r="AA34" s="29">
        <f t="shared" si="43"/>
        <v>51</v>
      </c>
      <c r="AB34" s="40">
        <f>VLOOKUP(AA34,[1]Punktezuordnung!$A$2:$B$52,2,FALSE())</f>
        <v>0</v>
      </c>
      <c r="AC34" s="37">
        <f t="array" ref="AC34">IF(ISBLANK(FRI_Stoß!$A$2),0,IF(ISBLANK(A34),0,IF((OR(EXACT(A34,FRI_Stoß!$C$2:$C$147))),VLOOKUP(A34,FRI_Stoß!$C$2:$I$147,4,FALSE))))</f>
        <v>0</v>
      </c>
      <c r="AD34" s="29">
        <f t="shared" si="44"/>
        <v>51</v>
      </c>
      <c r="AE34" s="40">
        <f>VLOOKUP(AD34,[1]Punktezuordnung!$A$2:$B$52,2,FALSE())</f>
        <v>0</v>
      </c>
      <c r="AF34" s="59">
        <f t="array" ref="AF34">IF(ISBLANK(LAT_Zielweit!$A$2),0,IF(ISBLANK(A34),0,IF((OR(EXACT(A34,LAT_Zielweit!$C$2:$C$155))),VLOOKUP(A34,LAT_Zielweit!$C$2:$I$155,4,FALSE))))</f>
        <v>0</v>
      </c>
      <c r="AG34" s="29">
        <f t="shared" si="45"/>
        <v>51</v>
      </c>
      <c r="AH34" s="40">
        <f>VLOOKUP(AG34,[1]Punktezuordnung!$A$2:$B$52,2,FALSE())</f>
        <v>0</v>
      </c>
      <c r="AI34" s="38">
        <f t="array" ref="AI34">IF(ISBLANK(LAT_Dreh!$A$2),0,IF(ISBLANK(A34),0,IF((OR(EXACT(A34,LAT_Dreh!$C$2:$C$156))),VLOOKUP(A34,LAT_Dreh!$C$2:$I$156,4,FALSE))))</f>
        <v>0</v>
      </c>
      <c r="AJ34" s="29">
        <f t="shared" si="46"/>
        <v>51</v>
      </c>
      <c r="AK34" s="40">
        <f>VLOOKUP(AJ34,[1]Punktezuordnung!$A$2:$B$52,2,FALSE())</f>
        <v>0</v>
      </c>
      <c r="AL34" s="27">
        <v>1000</v>
      </c>
      <c r="AM34" s="29">
        <f t="shared" si="47"/>
        <v>51</v>
      </c>
      <c r="AN34" s="30">
        <f>VLOOKUP(AM34,[1]Punktezuordnung!$A$2:$B$52,2,FALSE())</f>
        <v>0</v>
      </c>
      <c r="AO34" s="52">
        <f t="array" ref="AO34">IF(ISBLANK(NIA_Weit!$A$2),0,IF(ISBLANK(A34),0,IF((OR(EXACT(A34,NIA_Weit!$C$2:$C$153))),VLOOKUP(A34,NIA_Weit!$C$2:$I$153,4,FALSE))))</f>
        <v>0</v>
      </c>
      <c r="AP34" s="29">
        <f t="shared" si="48"/>
        <v>51</v>
      </c>
      <c r="AQ34" s="40">
        <f>VLOOKUP(AP34,[1]Punktezuordnung!$A$2:$B$52,2,FALSE())</f>
        <v>0</v>
      </c>
      <c r="AR34" s="26">
        <f t="array" ref="AR34">IF(ISBLANK(STO_Weit!$A$2),0,IF(ISBLANK(A34),0,IF((OR(EXACT(A34,STO_Weit!$C$2:$C$133))),VLOOKUP(A34,STO_Weit!$C$2:$I$133,4,FALSE))))</f>
        <v>0</v>
      </c>
      <c r="AS34" s="29">
        <f t="shared" si="49"/>
        <v>51</v>
      </c>
      <c r="AT34" s="30">
        <f>VLOOKUP(AS34,[1]Punktezuordnung!$A$2:$B$52,2,FALSE())</f>
        <v>0</v>
      </c>
      <c r="AU34" s="28">
        <f t="array" ref="AU34">IF(ISBLANK(STO_Schlagwurf!$A$2),0,IF(ISBLANK(A34),0,IF((OR(EXACT(A34,STO_Schlagwurf!$C$2:$C$133))),VLOOKUP(A34,STO_Schlagwurf!$C$2:$I$133,4,FALSE))))</f>
        <v>0</v>
      </c>
      <c r="AV34" s="29">
        <f t="shared" si="50"/>
        <v>51</v>
      </c>
      <c r="AW34" s="30">
        <f>VLOOKUP(AV34,[1]Punktezuordnung!$A$2:$B$52,2,FALSE())</f>
        <v>0</v>
      </c>
      <c r="AX34" s="26">
        <f t="array" ref="AX34">IF(ISBLANK(ANG_Hindernissprint!$A$2),100,IF(ISBLANK(A34),100,IF((OR(EXACT(A34,ANG_Hindernissprint!$C$2:$C$143))),VLOOKUP(A34,ANG_Hindernissprint!$C$2:$I$143,4,FALSE))))</f>
        <v>100</v>
      </c>
      <c r="AY34" s="33">
        <f t="shared" si="51"/>
        <v>51</v>
      </c>
      <c r="AZ34" s="30">
        <f>VLOOKUP(AY34,[1]Punktezuordnung!$A$2:$B$52,2,FALSE())</f>
        <v>0</v>
      </c>
      <c r="BA34" s="54">
        <f t="array" ref="BA34">IF(ISBLANK(ANG_Hoch!$A$2),0,IF(ISBLANK(A34),0,IF((OR(EXACT(A34,ANG_Hoch!$C$2:$C$143))),VLOOKUP(A34,ANG_Hoch!$C$2:$I$143,4,FALSE))))</f>
        <v>0</v>
      </c>
      <c r="BB34" s="29">
        <f t="shared" si="52"/>
        <v>51</v>
      </c>
      <c r="BC34" s="39">
        <f>VLOOKUP(BB34,[1]Punktezuordnung!$A$2:$B$52,2,FALSE())</f>
        <v>0</v>
      </c>
    </row>
    <row r="35" spans="1:55" x14ac:dyDescent="0.3">
      <c r="A35" s="53"/>
      <c r="B35" s="53"/>
      <c r="C35" s="53"/>
      <c r="D35" s="53"/>
      <c r="E35" s="29" t="str">
        <f t="shared" si="27"/>
        <v/>
      </c>
      <c r="F35" s="40">
        <f>SUM(LARGE(H35:S35,{1;2;3;4;5;6;7;8;9}))</f>
        <v>0</v>
      </c>
      <c r="G35" s="34">
        <f t="shared" si="28"/>
        <v>0</v>
      </c>
      <c r="H35" s="35">
        <f t="shared" si="29"/>
        <v>0</v>
      </c>
      <c r="I35" s="30">
        <f t="shared" si="30"/>
        <v>0</v>
      </c>
      <c r="J35" s="35">
        <f t="shared" si="31"/>
        <v>0</v>
      </c>
      <c r="K35" s="30">
        <f t="shared" si="32"/>
        <v>0</v>
      </c>
      <c r="L35" s="31">
        <f t="shared" si="33"/>
        <v>0</v>
      </c>
      <c r="M35" s="32">
        <f t="shared" si="34"/>
        <v>0</v>
      </c>
      <c r="N35" s="36">
        <f t="shared" si="35"/>
        <v>0</v>
      </c>
      <c r="O35" s="51">
        <f t="shared" si="36"/>
        <v>0</v>
      </c>
      <c r="P35" s="35">
        <f t="shared" si="37"/>
        <v>0</v>
      </c>
      <c r="Q35" s="30">
        <f t="shared" si="38"/>
        <v>0</v>
      </c>
      <c r="R35" s="35">
        <f t="shared" si="39"/>
        <v>0</v>
      </c>
      <c r="S35" s="30">
        <f t="shared" si="40"/>
        <v>0</v>
      </c>
      <c r="T35" s="25">
        <f t="array" ref="T35">IF(ISBLANK(ALS_Sprint!$A$2),100,IF(ISBLANK(A35),100,IF((OR(EXACT(A35,ALS_Sprint!$C$2:$C$148))),VLOOKUP(A35,ALS_Sprint!$C$2:$I$148,4,FALSE))))</f>
        <v>100</v>
      </c>
      <c r="U35" s="29">
        <f t="shared" si="41"/>
        <v>51</v>
      </c>
      <c r="V35" s="40">
        <f>VLOOKUP(U35,[1]Punktezuordnung!$A$2:$B$52,2,FALSE())</f>
        <v>0</v>
      </c>
      <c r="W35" s="55">
        <f t="array" ref="W35">IF(ISBLANK(ALS_Wurf!$A$2),0,IF(ISBLANK(A35),0,IF((OR(EXACT(A35,ALS_Wurf!$C$2:$C$148))),VLOOKUP(A35,ALS_Wurf!$C$2:$I$148,4,FALSE))))</f>
        <v>0</v>
      </c>
      <c r="X35" s="29">
        <f t="shared" si="42"/>
        <v>51</v>
      </c>
      <c r="Y35" s="40">
        <f>VLOOKUP(X35,[1]Punktezuordnung!$A$2:$B$52,2,FALSE())</f>
        <v>0</v>
      </c>
      <c r="Z35" s="28">
        <f t="array" ref="Z35">IF(ISBLANK(FRI_Sprint!$A$2),100,IF(ISBLANK(A35),100,IF((OR(EXACT(A35,FRI_Sprint!$C$2:$C$149))),VLOOKUP(A35,FRI_Sprint!$C$2:$I$149,4,FALSE))))</f>
        <v>100</v>
      </c>
      <c r="AA35" s="29">
        <f t="shared" si="43"/>
        <v>51</v>
      </c>
      <c r="AB35" s="40">
        <f>VLOOKUP(AA35,[1]Punktezuordnung!$A$2:$B$52,2,FALSE())</f>
        <v>0</v>
      </c>
      <c r="AC35" s="37">
        <f t="array" ref="AC35">IF(ISBLANK(FRI_Stoß!$A$2),0,IF(ISBLANK(A35),0,IF((OR(EXACT(A35,FRI_Stoß!$C$2:$C$147))),VLOOKUP(A35,FRI_Stoß!$C$2:$I$147,4,FALSE))))</f>
        <v>0</v>
      </c>
      <c r="AD35" s="29">
        <f t="shared" si="44"/>
        <v>51</v>
      </c>
      <c r="AE35" s="40">
        <f>VLOOKUP(AD35,[1]Punktezuordnung!$A$2:$B$52,2,FALSE())</f>
        <v>0</v>
      </c>
      <c r="AF35" s="59">
        <f t="array" ref="AF35">IF(ISBLANK(LAT_Zielweit!$A$2),0,IF(ISBLANK(A35),0,IF((OR(EXACT(A35,LAT_Zielweit!$C$2:$C$155))),VLOOKUP(A35,LAT_Zielweit!$C$2:$I$155,4,FALSE))))</f>
        <v>0</v>
      </c>
      <c r="AG35" s="29">
        <f t="shared" si="45"/>
        <v>51</v>
      </c>
      <c r="AH35" s="40">
        <f>VLOOKUP(AG35,[1]Punktezuordnung!$A$2:$B$52,2,FALSE())</f>
        <v>0</v>
      </c>
      <c r="AI35" s="38">
        <f t="array" ref="AI35">IF(ISBLANK(LAT_Dreh!$A$2),0,IF(ISBLANK(A35),0,IF((OR(EXACT(A35,LAT_Dreh!$C$2:$C$156))),VLOOKUP(A35,LAT_Dreh!$C$2:$I$156,4,FALSE))))</f>
        <v>0</v>
      </c>
      <c r="AJ35" s="29">
        <f t="shared" si="46"/>
        <v>51</v>
      </c>
      <c r="AK35" s="40">
        <f>VLOOKUP(AJ35,[1]Punktezuordnung!$A$2:$B$52,2,FALSE())</f>
        <v>0</v>
      </c>
      <c r="AL35" s="27">
        <v>1000</v>
      </c>
      <c r="AM35" s="29">
        <f t="shared" si="47"/>
        <v>51</v>
      </c>
      <c r="AN35" s="30">
        <f>VLOOKUP(AM35,[1]Punktezuordnung!$A$2:$B$52,2,FALSE())</f>
        <v>0</v>
      </c>
      <c r="AO35" s="52">
        <f t="array" ref="AO35">IF(ISBLANK(NIA_Weit!$A$2),0,IF(ISBLANK(A35),0,IF((OR(EXACT(A35,NIA_Weit!$C$2:$C$153))),VLOOKUP(A35,NIA_Weit!$C$2:$I$153,4,FALSE))))</f>
        <v>0</v>
      </c>
      <c r="AP35" s="29">
        <f t="shared" si="48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IF(ISBLANK(STO_Weit!$A$2),0,IF(ISBLANK(A35),0,IF((OR(EXACT(A35,STO_Weit!$C$2:$C$133))),VLOOKUP(A35,STO_Weit!$C$2:$I$133,4,FALSE))))</f>
        <v>0</v>
      </c>
      <c r="AS35" s="29">
        <f t="shared" si="49"/>
        <v>51</v>
      </c>
      <c r="AT35" s="30">
        <f>VLOOKUP(AS35,[1]Punktezuordnung!$A$2:$B$52,2,FALSE())</f>
        <v>0</v>
      </c>
      <c r="AU35" s="28">
        <f t="array" ref="AU35">IF(ISBLANK(STO_Schlagwurf!$A$2),0,IF(ISBLANK(A35),0,IF((OR(EXACT(A35,STO_Schlagwurf!$C$2:$C$133))),VLOOKUP(A35,STO_Schlagwurf!$C$2:$I$133,4,FALSE))))</f>
        <v>0</v>
      </c>
      <c r="AV35" s="29">
        <f t="shared" si="50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IF(ISBLANK(ANG_Hindernissprint!$A$2),100,IF(ISBLANK(A35),100,IF((OR(EXACT(A35,ANG_Hindernissprint!$C$2:$C$143))),VLOOKUP(A35,ANG_Hindernissprint!$C$2:$I$143,4,FALSE))))</f>
        <v>100</v>
      </c>
      <c r="AY35" s="33">
        <f t="shared" si="51"/>
        <v>51</v>
      </c>
      <c r="AZ35" s="30">
        <f>VLOOKUP(AY35,[1]Punktezuordnung!$A$2:$B$52,2,FALSE())</f>
        <v>0</v>
      </c>
      <c r="BA35" s="54">
        <f t="array" ref="BA35">IF(ISBLANK(ANG_Hoch!$A$2),0,IF(ISBLANK(A35),0,IF((OR(EXACT(A35,ANG_Hoch!$C$2:$C$143))),VLOOKUP(A35,ANG_Hoch!$C$2:$I$143,4,FALSE))))</f>
        <v>0</v>
      </c>
      <c r="BB35" s="29">
        <f t="shared" si="52"/>
        <v>51</v>
      </c>
      <c r="BC35" s="39">
        <f>VLOOKUP(BB35,[1]Punktezuordnung!$A$2:$B$52,2,FALSE())</f>
        <v>0</v>
      </c>
    </row>
    <row r="36" spans="1:55" x14ac:dyDescent="0.3">
      <c r="A36" s="53"/>
      <c r="B36" s="53"/>
      <c r="C36" s="53"/>
      <c r="D36" s="53"/>
      <c r="E36" s="29" t="str">
        <f t="shared" si="27"/>
        <v/>
      </c>
      <c r="F36" s="40">
        <f>SUM(LARGE(H36:S36,{1;2;3;4;5;6;7;8;9}))</f>
        <v>0</v>
      </c>
      <c r="G36" s="34">
        <f t="shared" si="28"/>
        <v>0</v>
      </c>
      <c r="H36" s="35">
        <f t="shared" si="29"/>
        <v>0</v>
      </c>
      <c r="I36" s="30">
        <f t="shared" si="30"/>
        <v>0</v>
      </c>
      <c r="J36" s="35">
        <f t="shared" si="31"/>
        <v>0</v>
      </c>
      <c r="K36" s="30">
        <f t="shared" si="32"/>
        <v>0</v>
      </c>
      <c r="L36" s="31">
        <f t="shared" si="33"/>
        <v>0</v>
      </c>
      <c r="M36" s="32">
        <f t="shared" si="34"/>
        <v>0</v>
      </c>
      <c r="N36" s="36">
        <f t="shared" si="35"/>
        <v>0</v>
      </c>
      <c r="O36" s="51">
        <f t="shared" si="36"/>
        <v>0</v>
      </c>
      <c r="P36" s="35">
        <f t="shared" si="37"/>
        <v>0</v>
      </c>
      <c r="Q36" s="30">
        <f t="shared" si="38"/>
        <v>0</v>
      </c>
      <c r="R36" s="35">
        <f t="shared" si="39"/>
        <v>0</v>
      </c>
      <c r="S36" s="30">
        <f t="shared" si="40"/>
        <v>0</v>
      </c>
      <c r="T36" s="25">
        <f t="array" ref="T36">IF(ISBLANK(ALS_Sprint!$A$2),100,IF(ISBLANK(A36),100,IF((OR(EXACT(A36,ALS_Sprint!$C$2:$C$148))),VLOOKUP(A36,ALS_Sprint!$C$2:$I$148,4,FALSE))))</f>
        <v>100</v>
      </c>
      <c r="U36" s="29">
        <f t="shared" si="41"/>
        <v>51</v>
      </c>
      <c r="V36" s="40">
        <f>VLOOKUP(U36,[1]Punktezuordnung!$A$2:$B$52,2,FALSE())</f>
        <v>0</v>
      </c>
      <c r="W36" s="55">
        <f t="array" ref="W36">IF(ISBLANK(ALS_Wurf!$A$2),0,IF(ISBLANK(A36),0,IF((OR(EXACT(A36,ALS_Wurf!$C$2:$C$148))),VLOOKUP(A36,ALS_Wurf!$C$2:$I$148,4,FALSE))))</f>
        <v>0</v>
      </c>
      <c r="X36" s="29">
        <f t="shared" si="42"/>
        <v>51</v>
      </c>
      <c r="Y36" s="40">
        <f>VLOOKUP(X36,[1]Punktezuordnung!$A$2:$B$52,2,FALSE())</f>
        <v>0</v>
      </c>
      <c r="Z36" s="28">
        <f t="array" ref="Z36">IF(ISBLANK(FRI_Sprint!$A$2),100,IF(ISBLANK(A36),100,IF((OR(EXACT(A36,FRI_Sprint!$C$2:$C$149))),VLOOKUP(A36,FRI_Sprint!$C$2:$I$149,4,FALSE))))</f>
        <v>100</v>
      </c>
      <c r="AA36" s="29">
        <f t="shared" si="43"/>
        <v>51</v>
      </c>
      <c r="AB36" s="40">
        <f>VLOOKUP(AA36,[1]Punktezuordnung!$A$2:$B$52,2,FALSE())</f>
        <v>0</v>
      </c>
      <c r="AC36" s="37">
        <f t="array" ref="AC36">IF(ISBLANK(FRI_Stoß!$A$2),0,IF(ISBLANK(A36),0,IF((OR(EXACT(A36,FRI_Stoß!$C$2:$C$147))),VLOOKUP(A36,FRI_Stoß!$C$2:$I$147,4,FALSE))))</f>
        <v>0</v>
      </c>
      <c r="AD36" s="29">
        <f t="shared" si="44"/>
        <v>51</v>
      </c>
      <c r="AE36" s="40">
        <f>VLOOKUP(AD36,[1]Punktezuordnung!$A$2:$B$52,2,FALSE())</f>
        <v>0</v>
      </c>
      <c r="AF36" s="59">
        <f t="array" ref="AF36">IF(ISBLANK(LAT_Zielweit!$A$2),0,IF(ISBLANK(A36),0,IF((OR(EXACT(A36,LAT_Zielweit!$C$2:$C$155))),VLOOKUP(A36,LAT_Zielweit!$C$2:$I$155,4,FALSE))))</f>
        <v>0</v>
      </c>
      <c r="AG36" s="29">
        <f t="shared" si="45"/>
        <v>51</v>
      </c>
      <c r="AH36" s="40">
        <f>VLOOKUP(AG36,[1]Punktezuordnung!$A$2:$B$52,2,FALSE())</f>
        <v>0</v>
      </c>
      <c r="AI36" s="38">
        <f t="array" ref="AI36">IF(ISBLANK(LAT_Dreh!$A$2),0,IF(ISBLANK(A36),0,IF((OR(EXACT(A36,LAT_Dreh!$C$2:$C$156))),VLOOKUP(A36,LAT_Dreh!$C$2:$I$156,4,FALSE))))</f>
        <v>0</v>
      </c>
      <c r="AJ36" s="29">
        <f t="shared" si="46"/>
        <v>51</v>
      </c>
      <c r="AK36" s="40">
        <f>VLOOKUP(AJ36,[1]Punktezuordnung!$A$2:$B$52,2,FALSE())</f>
        <v>0</v>
      </c>
      <c r="AL36" s="27">
        <v>1000</v>
      </c>
      <c r="AM36" s="29">
        <f t="shared" si="47"/>
        <v>51</v>
      </c>
      <c r="AN36" s="30">
        <f>VLOOKUP(AM36,[1]Punktezuordnung!$A$2:$B$52,2,FALSE())</f>
        <v>0</v>
      </c>
      <c r="AO36" s="52">
        <f t="array" ref="AO36">IF(ISBLANK(NIA_Weit!$A$2),0,IF(ISBLANK(A36),0,IF((OR(EXACT(A36,NIA_Weit!$C$2:$C$153))),VLOOKUP(A36,NIA_Weit!$C$2:$I$153,4,FALSE))))</f>
        <v>0</v>
      </c>
      <c r="AP36" s="29">
        <f t="shared" si="48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IF(ISBLANK(STO_Weit!$A$2),0,IF(ISBLANK(A36),0,IF((OR(EXACT(A36,STO_Weit!$C$2:$C$133))),VLOOKUP(A36,STO_Weit!$C$2:$I$133,4,FALSE))))</f>
        <v>0</v>
      </c>
      <c r="AS36" s="29">
        <f t="shared" si="49"/>
        <v>51</v>
      </c>
      <c r="AT36" s="30">
        <f>VLOOKUP(AS36,[1]Punktezuordnung!$A$2:$B$52,2,FALSE())</f>
        <v>0</v>
      </c>
      <c r="AU36" s="28">
        <f t="array" ref="AU36">IF(ISBLANK(STO_Schlagwurf!$A$2),0,IF(ISBLANK(A36),0,IF((OR(EXACT(A36,STO_Schlagwurf!$C$2:$C$133))),VLOOKUP(A36,STO_Schlagwurf!$C$2:$I$133,4,FALSE))))</f>
        <v>0</v>
      </c>
      <c r="AV36" s="29">
        <f t="shared" si="50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IF(ISBLANK(ANG_Hindernissprint!$A$2),100,IF(ISBLANK(A36),100,IF((OR(EXACT(A36,ANG_Hindernissprint!$C$2:$C$143))),VLOOKUP(A36,ANG_Hindernissprint!$C$2:$I$143,4,FALSE))))</f>
        <v>100</v>
      </c>
      <c r="AY36" s="33">
        <f t="shared" si="51"/>
        <v>51</v>
      </c>
      <c r="AZ36" s="30">
        <f>VLOOKUP(AY36,[1]Punktezuordnung!$A$2:$B$52,2,FALSE())</f>
        <v>0</v>
      </c>
      <c r="BA36" s="54">
        <f t="array" ref="BA36">IF(ISBLANK(ANG_Hoch!$A$2),0,IF(ISBLANK(A36),0,IF((OR(EXACT(A36,ANG_Hoch!$C$2:$C$143))),VLOOKUP(A36,ANG_Hoch!$C$2:$I$143,4,FALSE))))</f>
        <v>0</v>
      </c>
      <c r="BB36" s="29">
        <f t="shared" si="52"/>
        <v>51</v>
      </c>
      <c r="BC36" s="39">
        <f>VLOOKUP(BB36,[1]Punktezuordnung!$A$2:$B$52,2,FALSE())</f>
        <v>0</v>
      </c>
    </row>
    <row r="37" spans="1:55" x14ac:dyDescent="0.3">
      <c r="A37" s="53"/>
      <c r="B37" s="53"/>
      <c r="C37" s="53"/>
      <c r="D37" s="53"/>
      <c r="E37" s="29" t="str">
        <f t="shared" si="27"/>
        <v/>
      </c>
      <c r="F37" s="40">
        <f>SUM(LARGE(H37:S37,{1;2;3;4;5;6;7;8;9}))</f>
        <v>0</v>
      </c>
      <c r="G37" s="34">
        <f t="shared" si="28"/>
        <v>0</v>
      </c>
      <c r="H37" s="35">
        <f t="shared" si="29"/>
        <v>0</v>
      </c>
      <c r="I37" s="30">
        <f t="shared" si="30"/>
        <v>0</v>
      </c>
      <c r="J37" s="35">
        <f t="shared" si="31"/>
        <v>0</v>
      </c>
      <c r="K37" s="30">
        <f t="shared" si="32"/>
        <v>0</v>
      </c>
      <c r="L37" s="31">
        <f t="shared" si="33"/>
        <v>0</v>
      </c>
      <c r="M37" s="32">
        <f t="shared" si="34"/>
        <v>0</v>
      </c>
      <c r="N37" s="36">
        <f t="shared" si="35"/>
        <v>0</v>
      </c>
      <c r="O37" s="51">
        <f t="shared" si="36"/>
        <v>0</v>
      </c>
      <c r="P37" s="35">
        <f t="shared" si="37"/>
        <v>0</v>
      </c>
      <c r="Q37" s="30">
        <f t="shared" si="38"/>
        <v>0</v>
      </c>
      <c r="R37" s="35">
        <f t="shared" si="39"/>
        <v>0</v>
      </c>
      <c r="S37" s="30">
        <f t="shared" si="40"/>
        <v>0</v>
      </c>
      <c r="T37" s="25">
        <f t="array" ref="T37">IF(ISBLANK(ALS_Sprint!$A$2),100,IF(ISBLANK(A37),100,IF((OR(EXACT(A37,ALS_Sprint!$C$2:$C$148))),VLOOKUP(A37,ALS_Sprint!$C$2:$I$148,4,FALSE))))</f>
        <v>100</v>
      </c>
      <c r="U37" s="29">
        <f t="shared" si="41"/>
        <v>51</v>
      </c>
      <c r="V37" s="40">
        <f>VLOOKUP(U37,[1]Punktezuordnung!$A$2:$B$52,2,FALSE())</f>
        <v>0</v>
      </c>
      <c r="W37" s="55">
        <f t="array" ref="W37">IF(ISBLANK(ALS_Wurf!$A$2),0,IF(ISBLANK(A37),0,IF((OR(EXACT(A37,ALS_Wurf!$C$2:$C$148))),VLOOKUP(A37,ALS_Wurf!$C$2:$I$148,4,FALSE))))</f>
        <v>0</v>
      </c>
      <c r="X37" s="29">
        <f t="shared" si="42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IF(ISBLANK(FRI_Sprint!$A$2),100,IF(ISBLANK(A37),100,IF((OR(EXACT(A37,FRI_Sprint!$C$2:$C$149))),VLOOKUP(A37,FRI_Sprint!$C$2:$I$149,4,FALSE))))</f>
        <v>100</v>
      </c>
      <c r="AA37" s="29">
        <f t="shared" si="43"/>
        <v>51</v>
      </c>
      <c r="AB37" s="40">
        <f>VLOOKUP(AA37,[1]Punktezuordnung!$A$2:$B$52,2,FALSE())</f>
        <v>0</v>
      </c>
      <c r="AC37" s="37">
        <f t="array" ref="AC37">IF(ISBLANK(FRI_Stoß!$A$2),0,IF(ISBLANK(A37),0,IF((OR(EXACT(A37,FRI_Stoß!$C$2:$C$147))),VLOOKUP(A37,FRI_Stoß!$C$2:$I$147,4,FALSE))))</f>
        <v>0</v>
      </c>
      <c r="AD37" s="29">
        <f t="shared" si="44"/>
        <v>51</v>
      </c>
      <c r="AE37" s="40">
        <f>VLOOKUP(AD37,[1]Punktezuordnung!$A$2:$B$52,2,FALSE())</f>
        <v>0</v>
      </c>
      <c r="AF37" s="59">
        <f t="array" ref="AF37">IF(ISBLANK(LAT_Zielweit!$A$2),0,IF(ISBLANK(A37),0,IF((OR(EXACT(A37,LAT_Zielweit!$C$2:$C$155))),VLOOKUP(A37,LAT_Zielweit!$C$2:$I$155,4,FALSE))))</f>
        <v>0</v>
      </c>
      <c r="AG37" s="29">
        <f t="shared" si="45"/>
        <v>51</v>
      </c>
      <c r="AH37" s="40">
        <f>VLOOKUP(AG37,[1]Punktezuordnung!$A$2:$B$52,2,FALSE())</f>
        <v>0</v>
      </c>
      <c r="AI37" s="38">
        <f t="array" ref="AI37">IF(ISBLANK(LAT_Dreh!$A$2),0,IF(ISBLANK(A37),0,IF((OR(EXACT(A37,LAT_Dreh!$C$2:$C$156))),VLOOKUP(A37,LAT_Dreh!$C$2:$I$156,4,FALSE))))</f>
        <v>0</v>
      </c>
      <c r="AJ37" s="29">
        <f t="shared" si="46"/>
        <v>51</v>
      </c>
      <c r="AK37" s="40">
        <f>VLOOKUP(AJ37,[1]Punktezuordnung!$A$2:$B$52,2,FALSE())</f>
        <v>0</v>
      </c>
      <c r="AL37" s="27">
        <v>1000</v>
      </c>
      <c r="AM37" s="29">
        <f t="shared" si="47"/>
        <v>51</v>
      </c>
      <c r="AN37" s="30">
        <f>VLOOKUP(AM37,[1]Punktezuordnung!$A$2:$B$52,2,FALSE())</f>
        <v>0</v>
      </c>
      <c r="AO37" s="52">
        <f t="array" ref="AO37">IF(ISBLANK(NIA_Weit!$A$2),0,IF(ISBLANK(A37),0,IF((OR(EXACT(A37,NIA_Weit!$C$2:$C$153))),VLOOKUP(A37,NIA_Weit!$C$2:$I$153,4,FALSE))))</f>
        <v>0</v>
      </c>
      <c r="AP37" s="29">
        <f t="shared" si="48"/>
        <v>51</v>
      </c>
      <c r="AQ37" s="40">
        <f>VLOOKUP(AP37,[1]Punktezuordnung!$A$2:$B$52,2,FALSE())</f>
        <v>0</v>
      </c>
      <c r="AR37" s="26">
        <f t="array" ref="AR37">IF(ISBLANK(STO_Weit!$A$2),0,IF(ISBLANK(A37),0,IF((OR(EXACT(A37,STO_Weit!$C$2:$C$133))),VLOOKUP(A37,STO_Weit!$C$2:$I$133,4,FALSE))))</f>
        <v>0</v>
      </c>
      <c r="AS37" s="29">
        <f t="shared" si="49"/>
        <v>51</v>
      </c>
      <c r="AT37" s="30">
        <f>VLOOKUP(AS37,[1]Punktezuordnung!$A$2:$B$52,2,FALSE())</f>
        <v>0</v>
      </c>
      <c r="AU37" s="28">
        <f t="array" ref="AU37">IF(ISBLANK(STO_Schlagwurf!$A$2),0,IF(ISBLANK(A37),0,IF((OR(EXACT(A37,STO_Schlagwurf!$C$2:$C$133))),VLOOKUP(A37,STO_Schlagwurf!$C$2:$I$133,4,FALSE))))</f>
        <v>0</v>
      </c>
      <c r="AV37" s="29">
        <f t="shared" si="50"/>
        <v>51</v>
      </c>
      <c r="AW37" s="30">
        <f>VLOOKUP(AV37,[1]Punktezuordnung!$A$2:$B$52,2,FALSE())</f>
        <v>0</v>
      </c>
      <c r="AX37" s="26">
        <f t="array" ref="AX37">IF(ISBLANK(ANG_Hindernissprint!$A$2),100,IF(ISBLANK(A37),100,IF((OR(EXACT(A37,ANG_Hindernissprint!$C$2:$C$143))),VLOOKUP(A37,ANG_Hindernissprint!$C$2:$I$143,4,FALSE))))</f>
        <v>100</v>
      </c>
      <c r="AY37" s="33">
        <f t="shared" si="51"/>
        <v>51</v>
      </c>
      <c r="AZ37" s="30">
        <f>VLOOKUP(AY37,[1]Punktezuordnung!$A$2:$B$52,2,FALSE())</f>
        <v>0</v>
      </c>
      <c r="BA37" s="54">
        <f t="array" ref="BA37">IF(ISBLANK(ANG_Hoch!$A$2),0,IF(ISBLANK(A37),0,IF((OR(EXACT(A37,ANG_Hoch!$C$2:$C$143))),VLOOKUP(A37,ANG_Hoch!$C$2:$I$143,4,FALSE))))</f>
        <v>0</v>
      </c>
      <c r="BB37" s="29">
        <f t="shared" si="52"/>
        <v>51</v>
      </c>
      <c r="BC37" s="39">
        <f>VLOOKUP(BB37,[1]Punktezuordnung!$A$2:$B$52,2,FALSE())</f>
        <v>0</v>
      </c>
    </row>
    <row r="38" spans="1:55" x14ac:dyDescent="0.3">
      <c r="A38" s="53"/>
      <c r="B38" s="53"/>
      <c r="C38" s="53"/>
      <c r="D38" s="53"/>
      <c r="E38" s="29" t="str">
        <f t="shared" si="27"/>
        <v/>
      </c>
      <c r="F38" s="40">
        <f>SUM(LARGE(H38:S38,{1;2;3;4;5;6;7;8;9}))</f>
        <v>0</v>
      </c>
      <c r="G38" s="34">
        <f t="shared" si="28"/>
        <v>0</v>
      </c>
      <c r="H38" s="35">
        <f t="shared" si="29"/>
        <v>0</v>
      </c>
      <c r="I38" s="30">
        <f t="shared" si="30"/>
        <v>0</v>
      </c>
      <c r="J38" s="35">
        <f t="shared" si="31"/>
        <v>0</v>
      </c>
      <c r="K38" s="30">
        <f t="shared" si="32"/>
        <v>0</v>
      </c>
      <c r="L38" s="31">
        <f t="shared" si="33"/>
        <v>0</v>
      </c>
      <c r="M38" s="32">
        <f t="shared" si="34"/>
        <v>0</v>
      </c>
      <c r="N38" s="36">
        <f t="shared" si="35"/>
        <v>0</v>
      </c>
      <c r="O38" s="51">
        <f t="shared" si="36"/>
        <v>0</v>
      </c>
      <c r="P38" s="35">
        <f t="shared" si="37"/>
        <v>0</v>
      </c>
      <c r="Q38" s="30">
        <f t="shared" si="38"/>
        <v>0</v>
      </c>
      <c r="R38" s="35">
        <f t="shared" si="39"/>
        <v>0</v>
      </c>
      <c r="S38" s="30">
        <f t="shared" si="40"/>
        <v>0</v>
      </c>
      <c r="T38" s="25">
        <f t="array" ref="T38">IF(ISBLANK(ALS_Sprint!$A$2),100,IF(ISBLANK(A38),100,IF((OR(EXACT(A38,ALS_Sprint!$C$2:$C$148))),VLOOKUP(A38,ALS_Sprint!$C$2:$I$148,4,FALSE))))</f>
        <v>100</v>
      </c>
      <c r="U38" s="29">
        <f t="shared" si="41"/>
        <v>51</v>
      </c>
      <c r="V38" s="40">
        <f>VLOOKUP(U38,[1]Punktezuordnung!$A$2:$B$52,2,FALSE())</f>
        <v>0</v>
      </c>
      <c r="W38" s="55">
        <f t="array" ref="W38">IF(ISBLANK(ALS_Wurf!$A$2),0,IF(ISBLANK(A38),0,IF((OR(EXACT(A38,ALS_Wurf!$C$2:$C$148))),VLOOKUP(A38,ALS_Wurf!$C$2:$I$148,4,FALSE))))</f>
        <v>0</v>
      </c>
      <c r="X38" s="29">
        <f t="shared" si="42"/>
        <v>51</v>
      </c>
      <c r="Y38" s="40">
        <f>VLOOKUP(X38,[1]Punktezuordnung!$A$2:$B$52,2,FALSE())</f>
        <v>0</v>
      </c>
      <c r="Z38" s="28">
        <f t="array" ref="Z38">IF(ISBLANK(FRI_Sprint!$A$2),100,IF(ISBLANK(A38),100,IF((OR(EXACT(A38,FRI_Sprint!$C$2:$C$149))),VLOOKUP(A38,FRI_Sprint!$C$2:$I$149,4,FALSE))))</f>
        <v>100</v>
      </c>
      <c r="AA38" s="29">
        <f t="shared" si="43"/>
        <v>51</v>
      </c>
      <c r="AB38" s="40">
        <f>VLOOKUP(AA38,[1]Punktezuordnung!$A$2:$B$52,2,FALSE())</f>
        <v>0</v>
      </c>
      <c r="AC38" s="37">
        <f t="array" ref="AC38">IF(ISBLANK(FRI_Stoß!$A$2),0,IF(ISBLANK(A38),0,IF((OR(EXACT(A38,FRI_Stoß!$C$2:$C$147))),VLOOKUP(A38,FRI_Stoß!$C$2:$I$147,4,FALSE))))</f>
        <v>0</v>
      </c>
      <c r="AD38" s="29">
        <f t="shared" si="44"/>
        <v>51</v>
      </c>
      <c r="AE38" s="40">
        <f>VLOOKUP(AD38,[1]Punktezuordnung!$A$2:$B$52,2,FALSE())</f>
        <v>0</v>
      </c>
      <c r="AF38" s="59">
        <f t="array" ref="AF38">IF(ISBLANK(LAT_Zielweit!$A$2),0,IF(ISBLANK(A38),0,IF((OR(EXACT(A38,LAT_Zielweit!$C$2:$C$155))),VLOOKUP(A38,LAT_Zielweit!$C$2:$I$155,4,FALSE))))</f>
        <v>0</v>
      </c>
      <c r="AG38" s="29">
        <f t="shared" si="45"/>
        <v>51</v>
      </c>
      <c r="AH38" s="40">
        <f>VLOOKUP(AG38,[1]Punktezuordnung!$A$2:$B$52,2,FALSE())</f>
        <v>0</v>
      </c>
      <c r="AI38" s="38">
        <f t="array" ref="AI38">IF(ISBLANK(LAT_Dreh!$A$2),0,IF(ISBLANK(A38),0,IF((OR(EXACT(A38,LAT_Dreh!$C$2:$C$156))),VLOOKUP(A38,LAT_Dreh!$C$2:$I$156,4,FALSE))))</f>
        <v>0</v>
      </c>
      <c r="AJ38" s="29">
        <f t="shared" si="46"/>
        <v>51</v>
      </c>
      <c r="AK38" s="40">
        <f>VLOOKUP(AJ38,[1]Punktezuordnung!$A$2:$B$52,2,FALSE())</f>
        <v>0</v>
      </c>
      <c r="AL38" s="27">
        <v>1000</v>
      </c>
      <c r="AM38" s="29">
        <f t="shared" si="47"/>
        <v>51</v>
      </c>
      <c r="AN38" s="30">
        <f>VLOOKUP(AM38,[1]Punktezuordnung!$A$2:$B$52,2,FALSE())</f>
        <v>0</v>
      </c>
      <c r="AO38" s="52">
        <f t="array" ref="AO38">IF(ISBLANK(NIA_Weit!$A$2),0,IF(ISBLANK(A38),0,IF((OR(EXACT(A38,NIA_Weit!$C$2:$C$153))),VLOOKUP(A38,NIA_Weit!$C$2:$I$153,4,FALSE))))</f>
        <v>0</v>
      </c>
      <c r="AP38" s="29">
        <f t="shared" si="48"/>
        <v>51</v>
      </c>
      <c r="AQ38" s="40">
        <f>VLOOKUP(AP38,[1]Punktezuordnung!$A$2:$B$52,2,FALSE())</f>
        <v>0</v>
      </c>
      <c r="AR38" s="26">
        <f t="array" ref="AR38">IF(ISBLANK(STO_Weit!$A$2),0,IF(ISBLANK(A38),0,IF((OR(EXACT(A38,STO_Weit!$C$2:$C$133))),VLOOKUP(A38,STO_Weit!$C$2:$I$133,4,FALSE))))</f>
        <v>0</v>
      </c>
      <c r="AS38" s="29">
        <f t="shared" si="49"/>
        <v>51</v>
      </c>
      <c r="AT38" s="30">
        <f>VLOOKUP(AS38,[1]Punktezuordnung!$A$2:$B$52,2,FALSE())</f>
        <v>0</v>
      </c>
      <c r="AU38" s="28">
        <f t="array" ref="AU38">IF(ISBLANK(STO_Schlagwurf!$A$2),0,IF(ISBLANK(A38),0,IF((OR(EXACT(A38,STO_Schlagwurf!$C$2:$C$133))),VLOOKUP(A38,STO_Schlagwurf!$C$2:$I$133,4,FALSE))))</f>
        <v>0</v>
      </c>
      <c r="AV38" s="29">
        <f t="shared" si="50"/>
        <v>51</v>
      </c>
      <c r="AW38" s="30">
        <f>VLOOKUP(AV38,[1]Punktezuordnung!$A$2:$B$52,2,FALSE())</f>
        <v>0</v>
      </c>
      <c r="AX38" s="26">
        <f t="array" ref="AX38">IF(ISBLANK(ANG_Hindernissprint!$A$2),100,IF(ISBLANK(A38),100,IF((OR(EXACT(A38,ANG_Hindernissprint!$C$2:$C$143))),VLOOKUP(A38,ANG_Hindernissprint!$C$2:$I$143,4,FALSE))))</f>
        <v>100</v>
      </c>
      <c r="AY38" s="33">
        <f t="shared" si="51"/>
        <v>51</v>
      </c>
      <c r="AZ38" s="30">
        <f>VLOOKUP(AY38,[1]Punktezuordnung!$A$2:$B$52,2,FALSE())</f>
        <v>0</v>
      </c>
      <c r="BA38" s="54">
        <f t="array" ref="BA38">IF(ISBLANK(ANG_Hoch!$A$2),0,IF(ISBLANK(A38),0,IF((OR(EXACT(A38,ANG_Hoch!$C$2:$C$143))),VLOOKUP(A38,ANG_Hoch!$C$2:$I$143,4,FALSE))))</f>
        <v>0</v>
      </c>
      <c r="BB38" s="29">
        <f t="shared" si="52"/>
        <v>51</v>
      </c>
      <c r="BC38" s="39">
        <f>VLOOKUP(BB38,[1]Punktezuordnung!$A$2:$B$52,2,FALSE())</f>
        <v>0</v>
      </c>
    </row>
    <row r="39" spans="1:55" x14ac:dyDescent="0.3">
      <c r="A39" s="53"/>
      <c r="B39" s="53"/>
      <c r="C39" s="53"/>
      <c r="D39" s="53"/>
      <c r="E39" s="29" t="str">
        <f t="shared" si="27"/>
        <v/>
      </c>
      <c r="F39" s="40">
        <f>SUM(LARGE(H39:S39,{1;2;3;4;5;6;7;8;9}))</f>
        <v>0</v>
      </c>
      <c r="G39" s="34">
        <f t="shared" si="28"/>
        <v>0</v>
      </c>
      <c r="H39" s="35">
        <f t="shared" si="29"/>
        <v>0</v>
      </c>
      <c r="I39" s="30">
        <f t="shared" si="30"/>
        <v>0</v>
      </c>
      <c r="J39" s="35">
        <f t="shared" si="31"/>
        <v>0</v>
      </c>
      <c r="K39" s="30">
        <f t="shared" si="32"/>
        <v>0</v>
      </c>
      <c r="L39" s="31">
        <f t="shared" si="33"/>
        <v>0</v>
      </c>
      <c r="M39" s="32">
        <f t="shared" si="34"/>
        <v>0</v>
      </c>
      <c r="N39" s="36">
        <f t="shared" si="35"/>
        <v>0</v>
      </c>
      <c r="O39" s="51">
        <f t="shared" si="36"/>
        <v>0</v>
      </c>
      <c r="P39" s="35">
        <f t="shared" si="37"/>
        <v>0</v>
      </c>
      <c r="Q39" s="30">
        <f t="shared" si="38"/>
        <v>0</v>
      </c>
      <c r="R39" s="35">
        <f t="shared" si="39"/>
        <v>0</v>
      </c>
      <c r="S39" s="30">
        <f t="shared" si="40"/>
        <v>0</v>
      </c>
      <c r="T39" s="25">
        <f t="array" ref="T39">IF(ISBLANK(ALS_Sprint!$A$2),100,IF(ISBLANK(A39),100,IF((OR(EXACT(A39,ALS_Sprint!$C$2:$C$148))),VLOOKUP(A39,ALS_Sprint!$C$2:$I$148,4,FALSE))))</f>
        <v>100</v>
      </c>
      <c r="U39" s="29">
        <f t="shared" si="41"/>
        <v>51</v>
      </c>
      <c r="V39" s="40">
        <f>VLOOKUP(U39,[1]Punktezuordnung!$A$2:$B$52,2,FALSE())</f>
        <v>0</v>
      </c>
      <c r="W39" s="55">
        <f t="array" ref="W39">IF(ISBLANK(ALS_Wurf!$A$2),0,IF(ISBLANK(A39),0,IF((OR(EXACT(A39,ALS_Wurf!$C$2:$C$148))),VLOOKUP(A39,ALS_Wurf!$C$2:$I$148,4,FALSE))))</f>
        <v>0</v>
      </c>
      <c r="X39" s="29">
        <f t="shared" si="42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IF(ISBLANK(FRI_Sprint!$A$2),100,IF(ISBLANK(A39),100,IF((OR(EXACT(A39,FRI_Sprint!$C$2:$C$149))),VLOOKUP(A39,FRI_Sprint!$C$2:$I$149,4,FALSE))))</f>
        <v>100</v>
      </c>
      <c r="AA39" s="29">
        <f t="shared" si="43"/>
        <v>51</v>
      </c>
      <c r="AB39" s="40">
        <f>VLOOKUP(AA39,[1]Punktezuordnung!$A$2:$B$52,2,FALSE())</f>
        <v>0</v>
      </c>
      <c r="AC39" s="37">
        <f t="array" ref="AC39">IF(ISBLANK(FRI_Stoß!$A$2),0,IF(ISBLANK(A39),0,IF((OR(EXACT(A39,FRI_Stoß!$C$2:$C$147))),VLOOKUP(A39,FRI_Stoß!$C$2:$I$147,4,FALSE))))</f>
        <v>0</v>
      </c>
      <c r="AD39" s="29">
        <f t="shared" si="44"/>
        <v>51</v>
      </c>
      <c r="AE39" s="40">
        <f>VLOOKUP(AD39,[1]Punktezuordnung!$A$2:$B$52,2,FALSE())</f>
        <v>0</v>
      </c>
      <c r="AF39" s="59">
        <f t="array" ref="AF39">IF(ISBLANK(LAT_Zielweit!$A$2),0,IF(ISBLANK(A39),0,IF((OR(EXACT(A39,LAT_Zielweit!$C$2:$C$155))),VLOOKUP(A39,LAT_Zielweit!$C$2:$I$155,4,FALSE))))</f>
        <v>0</v>
      </c>
      <c r="AG39" s="29">
        <f t="shared" si="45"/>
        <v>51</v>
      </c>
      <c r="AH39" s="40">
        <f>VLOOKUP(AG39,[1]Punktezuordnung!$A$2:$B$52,2,FALSE())</f>
        <v>0</v>
      </c>
      <c r="AI39" s="38">
        <f t="array" ref="AI39">IF(ISBLANK(LAT_Dreh!$A$2),0,IF(ISBLANK(A39),0,IF((OR(EXACT(A39,LAT_Dreh!$C$2:$C$156))),VLOOKUP(A39,LAT_Dreh!$C$2:$I$156,4,FALSE))))</f>
        <v>0</v>
      </c>
      <c r="AJ39" s="29">
        <f t="shared" si="46"/>
        <v>51</v>
      </c>
      <c r="AK39" s="40">
        <f>VLOOKUP(AJ39,[1]Punktezuordnung!$A$2:$B$52,2,FALSE())</f>
        <v>0</v>
      </c>
      <c r="AL39" s="27">
        <v>1000</v>
      </c>
      <c r="AM39" s="29">
        <f t="shared" si="47"/>
        <v>51</v>
      </c>
      <c r="AN39" s="30">
        <f>VLOOKUP(AM39,[1]Punktezuordnung!$A$2:$B$52,2,FALSE())</f>
        <v>0</v>
      </c>
      <c r="AO39" s="52">
        <f t="array" ref="AO39">IF(ISBLANK(NIA_Weit!$A$2),0,IF(ISBLANK(A39),0,IF((OR(EXACT(A39,NIA_Weit!$C$2:$C$153))),VLOOKUP(A39,NIA_Weit!$C$2:$I$153,4,FALSE))))</f>
        <v>0</v>
      </c>
      <c r="AP39" s="29">
        <f t="shared" si="48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IF(ISBLANK(STO_Weit!$A$2),0,IF(ISBLANK(A39),0,IF((OR(EXACT(A39,STO_Weit!$C$2:$C$133))),VLOOKUP(A39,STO_Weit!$C$2:$I$133,4,FALSE))))</f>
        <v>0</v>
      </c>
      <c r="AS39" s="29">
        <f t="shared" si="49"/>
        <v>51</v>
      </c>
      <c r="AT39" s="30">
        <f>VLOOKUP(AS39,[1]Punktezuordnung!$A$2:$B$52,2,FALSE())</f>
        <v>0</v>
      </c>
      <c r="AU39" s="28">
        <f t="array" ref="AU39">IF(ISBLANK(STO_Schlagwurf!$A$2),0,IF(ISBLANK(A39),0,IF((OR(EXACT(A39,STO_Schlagwurf!$C$2:$C$133))),VLOOKUP(A39,STO_Schlagwurf!$C$2:$I$133,4,FALSE))))</f>
        <v>0</v>
      </c>
      <c r="AV39" s="29">
        <f t="shared" si="50"/>
        <v>51</v>
      </c>
      <c r="AW39" s="30">
        <f>VLOOKUP(AV39,[1]Punktezuordnung!$A$2:$B$52,2,FALSE())</f>
        <v>0</v>
      </c>
      <c r="AX39" s="26">
        <f t="array" ref="AX39">IF(ISBLANK(ANG_Hindernissprint!$A$2),100,IF(ISBLANK(A39),100,IF((OR(EXACT(A39,ANG_Hindernissprint!$C$2:$C$143))),VLOOKUP(A39,ANG_Hindernissprint!$C$2:$I$143,4,FALSE))))</f>
        <v>100</v>
      </c>
      <c r="AY39" s="33">
        <f t="shared" si="51"/>
        <v>51</v>
      </c>
      <c r="AZ39" s="30">
        <f>VLOOKUP(AY39,[1]Punktezuordnung!$A$2:$B$52,2,FALSE())</f>
        <v>0</v>
      </c>
      <c r="BA39" s="54">
        <f t="array" ref="BA39">IF(ISBLANK(ANG_Hoch!$A$2),0,IF(ISBLANK(A39),0,IF((OR(EXACT(A39,ANG_Hoch!$C$2:$C$143))),VLOOKUP(A39,ANG_Hoch!$C$2:$I$143,4,FALSE))))</f>
        <v>0</v>
      </c>
      <c r="BB39" s="29">
        <f t="shared" si="52"/>
        <v>51</v>
      </c>
      <c r="BC39" s="39">
        <f>VLOOKUP(BB39,[1]Punktezuordnung!$A$2:$B$52,2,FALSE())</f>
        <v>0</v>
      </c>
    </row>
    <row r="40" spans="1:55" x14ac:dyDescent="0.3">
      <c r="A40" s="53"/>
      <c r="B40" s="53"/>
      <c r="C40" s="53"/>
      <c r="D40" s="53"/>
      <c r="E40" s="29" t="str">
        <f t="shared" si="27"/>
        <v/>
      </c>
      <c r="F40" s="40">
        <f>SUM(LARGE(H40:S40,{1;2;3;4;5;6;7;8;9}))</f>
        <v>0</v>
      </c>
      <c r="G40" s="34">
        <f t="shared" si="28"/>
        <v>0</v>
      </c>
      <c r="H40" s="35">
        <f t="shared" si="29"/>
        <v>0</v>
      </c>
      <c r="I40" s="30">
        <f t="shared" si="30"/>
        <v>0</v>
      </c>
      <c r="J40" s="35">
        <f t="shared" si="31"/>
        <v>0</v>
      </c>
      <c r="K40" s="30">
        <f t="shared" si="32"/>
        <v>0</v>
      </c>
      <c r="L40" s="31">
        <f t="shared" si="33"/>
        <v>0</v>
      </c>
      <c r="M40" s="32">
        <f t="shared" si="34"/>
        <v>0</v>
      </c>
      <c r="N40" s="36">
        <f t="shared" si="35"/>
        <v>0</v>
      </c>
      <c r="O40" s="51">
        <f t="shared" si="36"/>
        <v>0</v>
      </c>
      <c r="P40" s="35">
        <f t="shared" si="37"/>
        <v>0</v>
      </c>
      <c r="Q40" s="30">
        <f t="shared" si="38"/>
        <v>0</v>
      </c>
      <c r="R40" s="35">
        <f t="shared" si="39"/>
        <v>0</v>
      </c>
      <c r="S40" s="30">
        <f t="shared" si="40"/>
        <v>0</v>
      </c>
      <c r="T40" s="25">
        <f t="array" ref="T40">IF(ISBLANK(ALS_Sprint!$A$2),100,IF(ISBLANK(A40),100,IF((OR(EXACT(A40,ALS_Sprint!$C$2:$C$148))),VLOOKUP(A40,ALS_Sprint!$C$2:$I$148,4,FALSE))))</f>
        <v>100</v>
      </c>
      <c r="U40" s="29">
        <f t="shared" si="41"/>
        <v>51</v>
      </c>
      <c r="V40" s="40">
        <f>VLOOKUP(U40,[1]Punktezuordnung!$A$2:$B$52,2,FALSE())</f>
        <v>0</v>
      </c>
      <c r="W40" s="55">
        <f t="array" ref="W40">IF(ISBLANK(ALS_Wurf!$A$2),0,IF(ISBLANK(A40),0,IF((OR(EXACT(A40,ALS_Wurf!$C$2:$C$148))),VLOOKUP(A40,ALS_Wurf!$C$2:$I$148,4,FALSE))))</f>
        <v>0</v>
      </c>
      <c r="X40" s="29">
        <f t="shared" si="42"/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IF(ISBLANK(FRI_Sprint!$A$2),100,IF(ISBLANK(A40),100,IF((OR(EXACT(A40,FRI_Sprint!$C$2:$C$149))),VLOOKUP(A40,FRI_Sprint!$C$2:$I$149,4,FALSE))))</f>
        <v>100</v>
      </c>
      <c r="AA40" s="29">
        <f t="shared" si="43"/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IF(ISBLANK(FRI_Stoß!$A$2),0,IF(ISBLANK(A40),0,IF((OR(EXACT(A40,FRI_Stoß!$C$2:$C$147))),VLOOKUP(A40,FRI_Stoß!$C$2:$I$147,4,FALSE))))</f>
        <v>0</v>
      </c>
      <c r="AD40" s="29">
        <f t="shared" si="44"/>
        <v>51</v>
      </c>
      <c r="AE40" s="40">
        <f>VLOOKUP(AD40,[1]Punktezuordnung!$A$2:$B$52,2,FALSE())</f>
        <v>0</v>
      </c>
      <c r="AF40" s="59">
        <f t="array" ref="AF40">IF(ISBLANK(LAT_Zielweit!$A$2),0,IF(ISBLANK(A40),0,IF((OR(EXACT(A40,LAT_Zielweit!$C$2:$C$155))),VLOOKUP(A40,LAT_Zielweit!$C$2:$I$155,4,FALSE))))</f>
        <v>0</v>
      </c>
      <c r="AG40" s="29">
        <f t="shared" si="45"/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IF(ISBLANK(LAT_Dreh!$A$2),0,IF(ISBLANK(A40),0,IF((OR(EXACT(A40,LAT_Dreh!$C$2:$C$156))),VLOOKUP(A40,LAT_Dreh!$C$2:$I$156,4,FALSE))))</f>
        <v>0</v>
      </c>
      <c r="AJ40" s="29">
        <f t="shared" si="46"/>
        <v>51</v>
      </c>
      <c r="AK40" s="40">
        <f>VLOOKUP(AJ40,[1]Punktezuordnung!$A$2:$B$52,2,FALSE())</f>
        <v>0</v>
      </c>
      <c r="AL40" s="27">
        <v>1000</v>
      </c>
      <c r="AM40" s="29">
        <f t="shared" si="47"/>
        <v>51</v>
      </c>
      <c r="AN40" s="30">
        <f>VLOOKUP(AM40,[1]Punktezuordnung!$A$2:$B$52,2,FALSE())</f>
        <v>0</v>
      </c>
      <c r="AO40" s="52">
        <f t="array" ref="AO40">IF(ISBLANK(NIA_Weit!$A$2),0,IF(ISBLANK(A40),0,IF((OR(EXACT(A40,NIA_Weit!$C$2:$C$153))),VLOOKUP(A40,NIA_Weit!$C$2:$I$153,4,FALSE))))</f>
        <v>0</v>
      </c>
      <c r="AP40" s="29">
        <f t="shared" si="48"/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IF(ISBLANK(STO_Weit!$A$2),0,IF(ISBLANK(A40),0,IF((OR(EXACT(A40,STO_Weit!$C$2:$C$133))),VLOOKUP(A40,STO_Weit!$C$2:$I$133,4,FALSE))))</f>
        <v>0</v>
      </c>
      <c r="AS40" s="29">
        <f t="shared" si="49"/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IF(ISBLANK(STO_Schlagwurf!$A$2),0,IF(ISBLANK(A40),0,IF((OR(EXACT(A40,STO_Schlagwurf!$C$2:$C$133))),VLOOKUP(A40,STO_Schlagwurf!$C$2:$I$133,4,FALSE))))</f>
        <v>0</v>
      </c>
      <c r="AV40" s="29">
        <f t="shared" si="50"/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IF(ISBLANK(ANG_Hindernissprint!$A$2),100,IF(ISBLANK(A40),100,IF((OR(EXACT(A40,ANG_Hindernissprint!$C$2:$C$143))),VLOOKUP(A40,ANG_Hindernissprint!$C$2:$I$143,4,FALSE))))</f>
        <v>100</v>
      </c>
      <c r="AY40" s="33">
        <f t="shared" si="51"/>
        <v>51</v>
      </c>
      <c r="AZ40" s="30">
        <f>VLOOKUP(AY40,[1]Punktezuordnung!$A$2:$B$52,2,FALSE())</f>
        <v>0</v>
      </c>
      <c r="BA40" s="54">
        <f t="array" ref="BA40">IF(ISBLANK(ANG_Hoch!$A$2),0,IF(ISBLANK(A40),0,IF((OR(EXACT(A40,ANG_Hoch!$C$2:$C$143))),VLOOKUP(A40,ANG_Hoch!$C$2:$I$143,4,FALSE))))</f>
        <v>0</v>
      </c>
      <c r="BB40" s="29">
        <f t="shared" si="52"/>
        <v>51</v>
      </c>
      <c r="BC40" s="39">
        <f>VLOOKUP(BB40,[1]Punktezuordnung!$A$2:$B$52,2,FALSE())</f>
        <v>0</v>
      </c>
    </row>
    <row r="41" spans="1:55" x14ac:dyDescent="0.3">
      <c r="A41" s="53"/>
      <c r="B41" s="53"/>
      <c r="C41" s="53"/>
      <c r="D41" s="53"/>
      <c r="E41" s="29" t="str">
        <f t="shared" si="27"/>
        <v/>
      </c>
      <c r="F41" s="40">
        <f>SUM(LARGE(H41:S41,{1;2;3;4;5;6;7;8;9}))</f>
        <v>0</v>
      </c>
      <c r="G41" s="34">
        <f t="shared" si="28"/>
        <v>0</v>
      </c>
      <c r="H41" s="35">
        <f t="shared" si="29"/>
        <v>0</v>
      </c>
      <c r="I41" s="30">
        <f t="shared" si="30"/>
        <v>0</v>
      </c>
      <c r="J41" s="35">
        <f t="shared" si="31"/>
        <v>0</v>
      </c>
      <c r="K41" s="30">
        <f t="shared" si="32"/>
        <v>0</v>
      </c>
      <c r="L41" s="31">
        <f t="shared" si="33"/>
        <v>0</v>
      </c>
      <c r="M41" s="32">
        <f t="shared" si="34"/>
        <v>0</v>
      </c>
      <c r="N41" s="36">
        <f t="shared" si="35"/>
        <v>0</v>
      </c>
      <c r="O41" s="51">
        <f t="shared" si="36"/>
        <v>0</v>
      </c>
      <c r="P41" s="35">
        <f t="shared" si="37"/>
        <v>0</v>
      </c>
      <c r="Q41" s="30">
        <f t="shared" si="38"/>
        <v>0</v>
      </c>
      <c r="R41" s="35">
        <f t="shared" si="39"/>
        <v>0</v>
      </c>
      <c r="S41" s="30">
        <f t="shared" si="40"/>
        <v>0</v>
      </c>
      <c r="T41" s="25">
        <f t="array" ref="T41">IF(ISBLANK(ALS_Sprint!$A$2),100,IF(ISBLANK(A41),100,IF((OR(EXACT(A41,ALS_Sprint!$C$2:$C$148))),VLOOKUP(A41,ALS_Sprint!$C$2:$I$148,4,FALSE))))</f>
        <v>100</v>
      </c>
      <c r="U41" s="29">
        <f t="shared" si="41"/>
        <v>51</v>
      </c>
      <c r="V41" s="40">
        <f>VLOOKUP(U41,[1]Punktezuordnung!$A$2:$B$52,2,FALSE())</f>
        <v>0</v>
      </c>
      <c r="W41" s="55">
        <f t="array" ref="W41">IF(ISBLANK(ALS_Wurf!$A$2),0,IF(ISBLANK(A41),0,IF((OR(EXACT(A41,ALS_Wurf!$C$2:$C$148))),VLOOKUP(A41,ALS_Wurf!$C$2:$I$148,4,FALSE))))</f>
        <v>0</v>
      </c>
      <c r="X41" s="29">
        <f t="shared" si="42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IF(ISBLANK(FRI_Sprint!$A$2),100,IF(ISBLANK(A41),100,IF((OR(EXACT(A41,FRI_Sprint!$C$2:$C$149))),VLOOKUP(A41,FRI_Sprint!$C$2:$I$149,4,FALSE))))</f>
        <v>100</v>
      </c>
      <c r="AA41" s="29">
        <f t="shared" si="43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IF(ISBLANK(FRI_Stoß!$A$2),0,IF(ISBLANK(A41),0,IF((OR(EXACT(A41,FRI_Stoß!$C$2:$C$147))),VLOOKUP(A41,FRI_Stoß!$C$2:$I$147,4,FALSE))))</f>
        <v>0</v>
      </c>
      <c r="AD41" s="29">
        <f t="shared" si="44"/>
        <v>51</v>
      </c>
      <c r="AE41" s="40">
        <f>VLOOKUP(AD41,[1]Punktezuordnung!$A$2:$B$52,2,FALSE())</f>
        <v>0</v>
      </c>
      <c r="AF41" s="59">
        <f t="array" ref="AF41">IF(ISBLANK(LAT_Zielweit!$A$2),0,IF(ISBLANK(A41),0,IF((OR(EXACT(A41,LAT_Zielweit!$C$2:$C$155))),VLOOKUP(A41,LAT_Zielweit!$C$2:$I$155,4,FALSE))))</f>
        <v>0</v>
      </c>
      <c r="AG41" s="29">
        <f t="shared" si="45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IF(ISBLANK(LAT_Dreh!$A$2),0,IF(ISBLANK(A41),0,IF((OR(EXACT(A41,LAT_Dreh!$C$2:$C$156))),VLOOKUP(A41,LAT_Dreh!$C$2:$I$156,4,FALSE))))</f>
        <v>0</v>
      </c>
      <c r="AJ41" s="29">
        <f t="shared" si="46"/>
        <v>51</v>
      </c>
      <c r="AK41" s="40">
        <f>VLOOKUP(AJ41,[1]Punktezuordnung!$A$2:$B$52,2,FALSE())</f>
        <v>0</v>
      </c>
      <c r="AL41" s="27">
        <v>1000</v>
      </c>
      <c r="AM41" s="29">
        <f t="shared" si="47"/>
        <v>51</v>
      </c>
      <c r="AN41" s="30">
        <f>VLOOKUP(AM41,[1]Punktezuordnung!$A$2:$B$52,2,FALSE())</f>
        <v>0</v>
      </c>
      <c r="AO41" s="52">
        <f t="array" ref="AO41">IF(ISBLANK(NIA_Weit!$A$2),0,IF(ISBLANK(A41),0,IF((OR(EXACT(A41,NIA_Weit!$C$2:$C$153))),VLOOKUP(A41,NIA_Weit!$C$2:$I$153,4,FALSE))))</f>
        <v>0</v>
      </c>
      <c r="AP41" s="29">
        <f t="shared" si="48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IF(ISBLANK(STO_Weit!$A$2),0,IF(ISBLANK(A41),0,IF((OR(EXACT(A41,STO_Weit!$C$2:$C$133))),VLOOKUP(A41,STO_Weit!$C$2:$I$133,4,FALSE))))</f>
        <v>0</v>
      </c>
      <c r="AS41" s="29">
        <f t="shared" si="49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IF(ISBLANK(STO_Schlagwurf!$A$2),0,IF(ISBLANK(A41),0,IF((OR(EXACT(A41,STO_Schlagwurf!$C$2:$C$133))),VLOOKUP(A41,STO_Schlagwurf!$C$2:$I$133,4,FALSE))))</f>
        <v>0</v>
      </c>
      <c r="AV41" s="29">
        <f t="shared" si="50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IF(ISBLANK(ANG_Hindernissprint!$A$2),100,IF(ISBLANK(A41),100,IF((OR(EXACT(A41,ANG_Hindernissprint!$C$2:$C$143))),VLOOKUP(A41,ANG_Hindernissprint!$C$2:$I$143,4,FALSE))))</f>
        <v>100</v>
      </c>
      <c r="AY41" s="33">
        <f t="shared" si="51"/>
        <v>51</v>
      </c>
      <c r="AZ41" s="30">
        <f>VLOOKUP(AY41,[1]Punktezuordnung!$A$2:$B$52,2,FALSE())</f>
        <v>0</v>
      </c>
      <c r="BA41" s="54">
        <f t="array" ref="BA41">IF(ISBLANK(ANG_Hoch!$A$2),0,IF(ISBLANK(A41),0,IF((OR(EXACT(A41,ANG_Hoch!$C$2:$C$143))),VLOOKUP(A41,ANG_Hoch!$C$2:$I$143,4,FALSE))))</f>
        <v>0</v>
      </c>
      <c r="BB41" s="29">
        <f t="shared" si="52"/>
        <v>51</v>
      </c>
      <c r="BC41" s="39">
        <f>VLOOKUP(BB41,[1]Punktezuordnung!$A$2:$B$52,2,FALSE())</f>
        <v>0</v>
      </c>
    </row>
    <row r="42" spans="1:55" x14ac:dyDescent="0.3">
      <c r="A42" s="53"/>
      <c r="B42" s="53"/>
      <c r="C42" s="53"/>
      <c r="D42" s="53"/>
      <c r="E42" s="29" t="str">
        <f t="shared" si="27"/>
        <v/>
      </c>
      <c r="F42" s="40">
        <f>SUM(LARGE(H42:S42,{1;2;3;4;5;6;7;8;9}))</f>
        <v>0</v>
      </c>
      <c r="G42" s="34">
        <f t="shared" si="28"/>
        <v>0</v>
      </c>
      <c r="H42" s="35">
        <f t="shared" si="29"/>
        <v>0</v>
      </c>
      <c r="I42" s="30">
        <f t="shared" si="30"/>
        <v>0</v>
      </c>
      <c r="J42" s="35">
        <f t="shared" si="31"/>
        <v>0</v>
      </c>
      <c r="K42" s="30">
        <f t="shared" si="32"/>
        <v>0</v>
      </c>
      <c r="L42" s="31">
        <f t="shared" si="33"/>
        <v>0</v>
      </c>
      <c r="M42" s="32">
        <f t="shared" si="34"/>
        <v>0</v>
      </c>
      <c r="N42" s="36">
        <f t="shared" si="35"/>
        <v>0</v>
      </c>
      <c r="O42" s="51">
        <f t="shared" si="36"/>
        <v>0</v>
      </c>
      <c r="P42" s="35">
        <f t="shared" si="37"/>
        <v>0</v>
      </c>
      <c r="Q42" s="30">
        <f t="shared" si="38"/>
        <v>0</v>
      </c>
      <c r="R42" s="35">
        <f t="shared" si="39"/>
        <v>0</v>
      </c>
      <c r="S42" s="30">
        <f t="shared" si="40"/>
        <v>0</v>
      </c>
      <c r="T42" s="25">
        <f t="array" ref="T42">IF(ISBLANK(ALS_Sprint!$A$2),100,IF(ISBLANK(A42),100,IF((OR(EXACT(A42,ALS_Sprint!$C$2:$C$148))),VLOOKUP(A42,ALS_Sprint!$C$2:$I$148,4,FALSE))))</f>
        <v>100</v>
      </c>
      <c r="U42" s="29">
        <f t="shared" si="41"/>
        <v>51</v>
      </c>
      <c r="V42" s="40">
        <f>VLOOKUP(U42,[1]Punktezuordnung!$A$2:$B$52,2,FALSE())</f>
        <v>0</v>
      </c>
      <c r="W42" s="55">
        <f t="array" ref="W42">IF(ISBLANK(ALS_Wurf!$A$2),0,IF(ISBLANK(A42),0,IF((OR(EXACT(A42,ALS_Wurf!$C$2:$C$148))),VLOOKUP(A42,ALS_Wurf!$C$2:$I$148,4,FALSE))))</f>
        <v>0</v>
      </c>
      <c r="X42" s="29">
        <f t="shared" si="42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IF(ISBLANK(FRI_Sprint!$A$2),100,IF(ISBLANK(A42),100,IF((OR(EXACT(A42,FRI_Sprint!$C$2:$C$149))),VLOOKUP(A42,FRI_Sprint!$C$2:$I$149,4,FALSE))))</f>
        <v>100</v>
      </c>
      <c r="AA42" s="29">
        <f t="shared" si="43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IF(ISBLANK(FRI_Stoß!$A$2),0,IF(ISBLANK(A42),0,IF((OR(EXACT(A42,FRI_Stoß!$C$2:$C$147))),VLOOKUP(A42,FRI_Stoß!$C$2:$I$147,4,FALSE))))</f>
        <v>0</v>
      </c>
      <c r="AD42" s="29">
        <f t="shared" si="44"/>
        <v>51</v>
      </c>
      <c r="AE42" s="40">
        <f>VLOOKUP(AD42,[1]Punktezuordnung!$A$2:$B$52,2,FALSE())</f>
        <v>0</v>
      </c>
      <c r="AF42" s="59">
        <f t="array" ref="AF42">IF(ISBLANK(LAT_Zielweit!$A$2),0,IF(ISBLANK(A42),0,IF((OR(EXACT(A42,LAT_Zielweit!$C$2:$C$155))),VLOOKUP(A42,LAT_Zielweit!$C$2:$I$155,4,FALSE))))</f>
        <v>0</v>
      </c>
      <c r="AG42" s="29">
        <f t="shared" si="45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IF(ISBLANK(LAT_Dreh!$A$2),0,IF(ISBLANK(A42),0,IF((OR(EXACT(A42,LAT_Dreh!$C$2:$C$156))),VLOOKUP(A42,LAT_Dreh!$C$2:$I$156,4,FALSE))))</f>
        <v>0</v>
      </c>
      <c r="AJ42" s="29">
        <f t="shared" si="46"/>
        <v>51</v>
      </c>
      <c r="AK42" s="40">
        <f>VLOOKUP(AJ42,[1]Punktezuordnung!$A$2:$B$52,2,FALSE())</f>
        <v>0</v>
      </c>
      <c r="AL42" s="27">
        <v>1000</v>
      </c>
      <c r="AM42" s="29">
        <f t="shared" si="47"/>
        <v>51</v>
      </c>
      <c r="AN42" s="30">
        <f>VLOOKUP(AM42,[1]Punktezuordnung!$A$2:$B$52,2,FALSE())</f>
        <v>0</v>
      </c>
      <c r="AO42" s="52">
        <f t="array" ref="AO42">IF(ISBLANK(NIA_Weit!$A$2),0,IF(ISBLANK(A42),0,IF((OR(EXACT(A42,NIA_Weit!$C$2:$C$153))),VLOOKUP(A42,NIA_Weit!$C$2:$I$153,4,FALSE))))</f>
        <v>0</v>
      </c>
      <c r="AP42" s="29">
        <f t="shared" si="48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IF(ISBLANK(STO_Weit!$A$2),0,IF(ISBLANK(A42),0,IF((OR(EXACT(A42,STO_Weit!$C$2:$C$133))),VLOOKUP(A42,STO_Weit!$C$2:$I$133,4,FALSE))))</f>
        <v>0</v>
      </c>
      <c r="AS42" s="29">
        <f t="shared" si="49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IF(ISBLANK(STO_Schlagwurf!$A$2),0,IF(ISBLANK(A42),0,IF((OR(EXACT(A42,STO_Schlagwurf!$C$2:$C$133))),VLOOKUP(A42,STO_Schlagwurf!$C$2:$I$133,4,FALSE))))</f>
        <v>0</v>
      </c>
      <c r="AV42" s="29">
        <f t="shared" si="50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IF(ISBLANK(ANG_Hindernissprint!$A$2),100,IF(ISBLANK(A42),100,IF((OR(EXACT(A42,ANG_Hindernissprint!$C$2:$C$143))),VLOOKUP(A42,ANG_Hindernissprint!$C$2:$I$143,4,FALSE))))</f>
        <v>100</v>
      </c>
      <c r="AY42" s="33">
        <f t="shared" si="51"/>
        <v>51</v>
      </c>
      <c r="AZ42" s="30">
        <f>VLOOKUP(AY42,[1]Punktezuordnung!$A$2:$B$52,2,FALSE())</f>
        <v>0</v>
      </c>
      <c r="BA42" s="54">
        <f t="array" ref="BA42">IF(ISBLANK(ANG_Hoch!$A$2),0,IF(ISBLANK(A42),0,IF((OR(EXACT(A42,ANG_Hoch!$C$2:$C$143))),VLOOKUP(A42,ANG_Hoch!$C$2:$I$143,4,FALSE))))</f>
        <v>0</v>
      </c>
      <c r="BB42" s="29">
        <f t="shared" si="52"/>
        <v>51</v>
      </c>
      <c r="BC42" s="39">
        <f>VLOOKUP(BB42,[1]Punktezuordnung!$A$2:$B$52,2,FALSE())</f>
        <v>0</v>
      </c>
    </row>
    <row r="43" spans="1:55" x14ac:dyDescent="0.3">
      <c r="A43" s="53"/>
      <c r="B43" s="53"/>
      <c r="C43" s="53"/>
      <c r="D43" s="53"/>
      <c r="E43" s="29" t="str">
        <f t="shared" si="27"/>
        <v/>
      </c>
      <c r="F43" s="40">
        <f>SUM(LARGE(H43:S43,{1;2;3;4;5;6;7;8;9}))</f>
        <v>0</v>
      </c>
      <c r="G43" s="34">
        <f t="shared" si="28"/>
        <v>0</v>
      </c>
      <c r="H43" s="35">
        <f t="shared" si="29"/>
        <v>0</v>
      </c>
      <c r="I43" s="30">
        <f t="shared" si="30"/>
        <v>0</v>
      </c>
      <c r="J43" s="35">
        <f t="shared" si="31"/>
        <v>0</v>
      </c>
      <c r="K43" s="30">
        <f t="shared" si="32"/>
        <v>0</v>
      </c>
      <c r="L43" s="31">
        <f t="shared" si="33"/>
        <v>0</v>
      </c>
      <c r="M43" s="32">
        <f t="shared" si="34"/>
        <v>0</v>
      </c>
      <c r="N43" s="36">
        <f t="shared" si="35"/>
        <v>0</v>
      </c>
      <c r="O43" s="51">
        <f t="shared" si="36"/>
        <v>0</v>
      </c>
      <c r="P43" s="35">
        <f t="shared" si="37"/>
        <v>0</v>
      </c>
      <c r="Q43" s="30">
        <f t="shared" si="38"/>
        <v>0</v>
      </c>
      <c r="R43" s="35">
        <f t="shared" si="39"/>
        <v>0</v>
      </c>
      <c r="S43" s="30">
        <f t="shared" si="40"/>
        <v>0</v>
      </c>
      <c r="T43" s="25">
        <f t="array" ref="T43">IF(ISBLANK(ALS_Sprint!$A$2),100,IF(ISBLANK(A43),100,IF((OR(EXACT(A43,ALS_Sprint!$C$2:$C$148))),VLOOKUP(A43,ALS_Sprint!$C$2:$I$148,4,FALSE))))</f>
        <v>100</v>
      </c>
      <c r="U43" s="29">
        <f t="shared" si="41"/>
        <v>51</v>
      </c>
      <c r="V43" s="40">
        <f>VLOOKUP(U43,[1]Punktezuordnung!$A$2:$B$52,2,FALSE())</f>
        <v>0</v>
      </c>
      <c r="W43" s="55">
        <f t="array" ref="W43">IF(ISBLANK(ALS_Wurf!$A$2),0,IF(ISBLANK(A43),0,IF((OR(EXACT(A43,ALS_Wurf!$C$2:$C$148))),VLOOKUP(A43,ALS_Wurf!$C$2:$I$148,4,FALSE))))</f>
        <v>0</v>
      </c>
      <c r="X43" s="29">
        <f t="shared" si="42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IF(ISBLANK(FRI_Sprint!$A$2),100,IF(ISBLANK(A43),100,IF((OR(EXACT(A43,FRI_Sprint!$C$2:$C$149))),VLOOKUP(A43,FRI_Sprint!$C$2:$I$149,4,FALSE))))</f>
        <v>100</v>
      </c>
      <c r="AA43" s="29">
        <f t="shared" si="43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IF(ISBLANK(FRI_Stoß!$A$2),0,IF(ISBLANK(A43),0,IF((OR(EXACT(A43,FRI_Stoß!$C$2:$C$147))),VLOOKUP(A43,FRI_Stoß!$C$2:$I$147,4,FALSE))))</f>
        <v>0</v>
      </c>
      <c r="AD43" s="29">
        <f t="shared" si="44"/>
        <v>51</v>
      </c>
      <c r="AE43" s="40">
        <f>VLOOKUP(AD43,[1]Punktezuordnung!$A$2:$B$52,2,FALSE())</f>
        <v>0</v>
      </c>
      <c r="AF43" s="59">
        <f t="array" ref="AF43">IF(ISBLANK(LAT_Zielweit!$A$2),0,IF(ISBLANK(A43),0,IF((OR(EXACT(A43,LAT_Zielweit!$C$2:$C$155))),VLOOKUP(A43,LAT_Zielweit!$C$2:$I$155,4,FALSE))))</f>
        <v>0</v>
      </c>
      <c r="AG43" s="29">
        <f t="shared" si="45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IF(ISBLANK(LAT_Dreh!$A$2),0,IF(ISBLANK(A43),0,IF((OR(EXACT(A43,LAT_Dreh!$C$2:$C$156))),VLOOKUP(A43,LAT_Dreh!$C$2:$I$156,4,FALSE))))</f>
        <v>0</v>
      </c>
      <c r="AJ43" s="29">
        <f t="shared" si="46"/>
        <v>51</v>
      </c>
      <c r="AK43" s="40">
        <f>VLOOKUP(AJ43,[1]Punktezuordnung!$A$2:$B$52,2,FALSE())</f>
        <v>0</v>
      </c>
      <c r="AL43" s="27">
        <v>1000</v>
      </c>
      <c r="AM43" s="29">
        <f t="shared" si="47"/>
        <v>51</v>
      </c>
      <c r="AN43" s="30">
        <f>VLOOKUP(AM43,[1]Punktezuordnung!$A$2:$B$52,2,FALSE())</f>
        <v>0</v>
      </c>
      <c r="AO43" s="52">
        <f t="array" ref="AO43">IF(ISBLANK(NIA_Weit!$A$2),0,IF(ISBLANK(A43),0,IF((OR(EXACT(A43,NIA_Weit!$C$2:$C$153))),VLOOKUP(A43,NIA_Weit!$C$2:$I$153,4,FALSE))))</f>
        <v>0</v>
      </c>
      <c r="AP43" s="29">
        <f t="shared" si="48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IF(ISBLANK(STO_Weit!$A$2),0,IF(ISBLANK(A43),0,IF((OR(EXACT(A43,STO_Weit!$C$2:$C$133))),VLOOKUP(A43,STO_Weit!$C$2:$I$133,4,FALSE))))</f>
        <v>0</v>
      </c>
      <c r="AS43" s="29">
        <f t="shared" si="49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IF(ISBLANK(STO_Schlagwurf!$A$2),0,IF(ISBLANK(A43),0,IF((OR(EXACT(A43,STO_Schlagwurf!$C$2:$C$133))),VLOOKUP(A43,STO_Schlagwurf!$C$2:$I$133,4,FALSE))))</f>
        <v>0</v>
      </c>
      <c r="AV43" s="29">
        <f t="shared" si="50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IF(ISBLANK(ANG_Hindernissprint!$A$2),100,IF(ISBLANK(A43),100,IF((OR(EXACT(A43,ANG_Hindernissprint!$C$2:$C$143))),VLOOKUP(A43,ANG_Hindernissprint!$C$2:$I$143,4,FALSE))))</f>
        <v>100</v>
      </c>
      <c r="AY43" s="33">
        <f t="shared" si="51"/>
        <v>51</v>
      </c>
      <c r="AZ43" s="30">
        <f>VLOOKUP(AY43,[1]Punktezuordnung!$A$2:$B$52,2,FALSE())</f>
        <v>0</v>
      </c>
      <c r="BA43" s="54">
        <f t="array" ref="BA43">IF(ISBLANK(ANG_Hoch!$A$2),0,IF(ISBLANK(A43),0,IF((OR(EXACT(A43,ANG_Hoch!$C$2:$C$143))),VLOOKUP(A43,ANG_Hoch!$C$2:$I$143,4,FALSE))))</f>
        <v>0</v>
      </c>
      <c r="BB43" s="29">
        <f t="shared" si="52"/>
        <v>51</v>
      </c>
      <c r="BC43" s="39">
        <f>VLOOKUP(BB43,[1]Punktezuordnung!$A$2:$B$52,2,FALSE())</f>
        <v>0</v>
      </c>
    </row>
    <row r="44" spans="1:55" x14ac:dyDescent="0.3">
      <c r="A44" s="53"/>
      <c r="B44" s="53"/>
      <c r="C44" s="53"/>
      <c r="D44" s="53"/>
      <c r="E44" s="29" t="str">
        <f t="shared" si="27"/>
        <v/>
      </c>
      <c r="F44" s="40">
        <f>SUM(LARGE(H44:S44,{1;2;3;4;5;6;7;8;9}))</f>
        <v>0</v>
      </c>
      <c r="G44" s="34">
        <f t="shared" si="28"/>
        <v>0</v>
      </c>
      <c r="H44" s="35">
        <f t="shared" si="29"/>
        <v>0</v>
      </c>
      <c r="I44" s="30">
        <f t="shared" si="30"/>
        <v>0</v>
      </c>
      <c r="J44" s="35">
        <f t="shared" si="31"/>
        <v>0</v>
      </c>
      <c r="K44" s="30">
        <f t="shared" si="32"/>
        <v>0</v>
      </c>
      <c r="L44" s="31">
        <f t="shared" si="33"/>
        <v>0</v>
      </c>
      <c r="M44" s="32">
        <f t="shared" si="34"/>
        <v>0</v>
      </c>
      <c r="N44" s="36">
        <f t="shared" si="35"/>
        <v>0</v>
      </c>
      <c r="O44" s="51">
        <f t="shared" si="36"/>
        <v>0</v>
      </c>
      <c r="P44" s="35">
        <f t="shared" si="37"/>
        <v>0</v>
      </c>
      <c r="Q44" s="30">
        <f t="shared" si="38"/>
        <v>0</v>
      </c>
      <c r="R44" s="35">
        <f t="shared" si="39"/>
        <v>0</v>
      </c>
      <c r="S44" s="30">
        <f t="shared" si="40"/>
        <v>0</v>
      </c>
      <c r="T44" s="25">
        <f t="array" ref="T44">IF(ISBLANK(ALS_Sprint!$A$2),100,IF(ISBLANK(A44),100,IF((OR(EXACT(A44,ALS_Sprint!$C$2:$C$148))),VLOOKUP(A44,ALS_Sprint!$C$2:$I$148,4,FALSE))))</f>
        <v>100</v>
      </c>
      <c r="U44" s="29">
        <f t="shared" si="41"/>
        <v>51</v>
      </c>
      <c r="V44" s="40">
        <f>VLOOKUP(U44,[1]Punktezuordnung!$A$2:$B$52,2,FALSE())</f>
        <v>0</v>
      </c>
      <c r="W44" s="55">
        <f t="array" ref="W44">IF(ISBLANK(ALS_Wurf!$A$2),0,IF(ISBLANK(A44),0,IF((OR(EXACT(A44,ALS_Wurf!$C$2:$C$148))),VLOOKUP(A44,ALS_Wurf!$C$2:$I$148,4,FALSE))))</f>
        <v>0</v>
      </c>
      <c r="X44" s="29">
        <f t="shared" si="42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IF(ISBLANK(FRI_Sprint!$A$2),100,IF(ISBLANK(A44),100,IF((OR(EXACT(A44,FRI_Sprint!$C$2:$C$149))),VLOOKUP(A44,FRI_Sprint!$C$2:$I$149,4,FALSE))))</f>
        <v>100</v>
      </c>
      <c r="AA44" s="29">
        <f t="shared" si="43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IF(ISBLANK(FRI_Stoß!$A$2),0,IF(ISBLANK(A44),0,IF((OR(EXACT(A44,FRI_Stoß!$C$2:$C$147))),VLOOKUP(A44,FRI_Stoß!$C$2:$I$147,4,FALSE))))</f>
        <v>0</v>
      </c>
      <c r="AD44" s="29">
        <f t="shared" si="44"/>
        <v>51</v>
      </c>
      <c r="AE44" s="40">
        <f>VLOOKUP(AD44,[1]Punktezuordnung!$A$2:$B$52,2,FALSE())</f>
        <v>0</v>
      </c>
      <c r="AF44" s="59">
        <f t="array" ref="AF44">IF(ISBLANK(LAT_Zielweit!$A$2),0,IF(ISBLANK(A44),0,IF((OR(EXACT(A44,LAT_Zielweit!$C$2:$C$155))),VLOOKUP(A44,LAT_Zielweit!$C$2:$I$155,4,FALSE))))</f>
        <v>0</v>
      </c>
      <c r="AG44" s="29">
        <f t="shared" si="45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IF(ISBLANK(LAT_Dreh!$A$2),0,IF(ISBLANK(A44),0,IF((OR(EXACT(A44,LAT_Dreh!$C$2:$C$156))),VLOOKUP(A44,LAT_Dreh!$C$2:$I$156,4,FALSE))))</f>
        <v>0</v>
      </c>
      <c r="AJ44" s="29">
        <f t="shared" si="46"/>
        <v>51</v>
      </c>
      <c r="AK44" s="40">
        <f>VLOOKUP(AJ44,[1]Punktezuordnung!$A$2:$B$52,2,FALSE())</f>
        <v>0</v>
      </c>
      <c r="AL44" s="27">
        <v>1000</v>
      </c>
      <c r="AM44" s="29">
        <f t="shared" si="47"/>
        <v>51</v>
      </c>
      <c r="AN44" s="30">
        <f>VLOOKUP(AM44,[1]Punktezuordnung!$A$2:$B$52,2,FALSE())</f>
        <v>0</v>
      </c>
      <c r="AO44" s="52">
        <f t="array" ref="AO44">IF(ISBLANK(NIA_Weit!$A$2),0,IF(ISBLANK(A44),0,IF((OR(EXACT(A44,NIA_Weit!$C$2:$C$153))),VLOOKUP(A44,NIA_Weit!$C$2:$I$153,4,FALSE))))</f>
        <v>0</v>
      </c>
      <c r="AP44" s="29">
        <f t="shared" si="48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IF(ISBLANK(STO_Weit!$A$2),0,IF(ISBLANK(A44),0,IF((OR(EXACT(A44,STO_Weit!$C$2:$C$133))),VLOOKUP(A44,STO_Weit!$C$2:$I$133,4,FALSE))))</f>
        <v>0</v>
      </c>
      <c r="AS44" s="29">
        <f t="shared" si="49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IF(ISBLANK(STO_Schlagwurf!$A$2),0,IF(ISBLANK(A44),0,IF((OR(EXACT(A44,STO_Schlagwurf!$C$2:$C$133))),VLOOKUP(A44,STO_Schlagwurf!$C$2:$I$133,4,FALSE))))</f>
        <v>0</v>
      </c>
      <c r="AV44" s="29">
        <f t="shared" si="50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IF(ISBLANK(ANG_Hindernissprint!$A$2),100,IF(ISBLANK(A44),100,IF((OR(EXACT(A44,ANG_Hindernissprint!$C$2:$C$143))),VLOOKUP(A44,ANG_Hindernissprint!$C$2:$I$143,4,FALSE))))</f>
        <v>100</v>
      </c>
      <c r="AY44" s="33">
        <f t="shared" si="51"/>
        <v>51</v>
      </c>
      <c r="AZ44" s="30">
        <f>VLOOKUP(AY44,[1]Punktezuordnung!$A$2:$B$52,2,FALSE())</f>
        <v>0</v>
      </c>
      <c r="BA44" s="54">
        <f t="array" ref="BA44">IF(ISBLANK(ANG_Hoch!$A$2),0,IF(ISBLANK(A44),0,IF((OR(EXACT(A44,ANG_Hoch!$C$2:$C$143))),VLOOKUP(A44,ANG_Hoch!$C$2:$I$143,4,FALSE))))</f>
        <v>0</v>
      </c>
      <c r="BB44" s="29">
        <f t="shared" si="52"/>
        <v>51</v>
      </c>
      <c r="BC44" s="39">
        <f>VLOOKUP(BB44,[1]Punktezuordnung!$A$2:$B$52,2,FALSE())</f>
        <v>0</v>
      </c>
    </row>
    <row r="45" spans="1:55" x14ac:dyDescent="0.3">
      <c r="A45" s="53"/>
      <c r="B45" s="53"/>
      <c r="C45" s="53"/>
      <c r="D45" s="53"/>
      <c r="E45" s="29" t="str">
        <f t="shared" si="27"/>
        <v/>
      </c>
      <c r="F45" s="40">
        <f>SUM(LARGE(H45:S45,{1;2;3;4;5;6;7;8;9}))</f>
        <v>0</v>
      </c>
      <c r="G45" s="34">
        <f t="shared" si="28"/>
        <v>0</v>
      </c>
      <c r="H45" s="35">
        <f t="shared" si="29"/>
        <v>0</v>
      </c>
      <c r="I45" s="30">
        <f t="shared" si="30"/>
        <v>0</v>
      </c>
      <c r="J45" s="35">
        <f t="shared" si="31"/>
        <v>0</v>
      </c>
      <c r="K45" s="30">
        <f t="shared" si="32"/>
        <v>0</v>
      </c>
      <c r="L45" s="31">
        <f t="shared" si="33"/>
        <v>0</v>
      </c>
      <c r="M45" s="32">
        <f t="shared" si="34"/>
        <v>0</v>
      </c>
      <c r="N45" s="36">
        <f t="shared" si="35"/>
        <v>0</v>
      </c>
      <c r="O45" s="51">
        <f t="shared" si="36"/>
        <v>0</v>
      </c>
      <c r="P45" s="35">
        <f t="shared" si="37"/>
        <v>0</v>
      </c>
      <c r="Q45" s="30">
        <f t="shared" si="38"/>
        <v>0</v>
      </c>
      <c r="R45" s="35">
        <f t="shared" si="39"/>
        <v>0</v>
      </c>
      <c r="S45" s="30">
        <f t="shared" si="40"/>
        <v>0</v>
      </c>
      <c r="T45" s="25">
        <f t="array" ref="T45">IF(ISBLANK(ALS_Sprint!$A$2),100,IF(ISBLANK(A45),100,IF((OR(EXACT(A45,ALS_Sprint!$C$2:$C$148))),VLOOKUP(A45,ALS_Sprint!$C$2:$I$148,4,FALSE))))</f>
        <v>100</v>
      </c>
      <c r="U45" s="29">
        <f t="shared" si="41"/>
        <v>51</v>
      </c>
      <c r="V45" s="40">
        <f>VLOOKUP(U45,[1]Punktezuordnung!$A$2:$B$52,2,FALSE())</f>
        <v>0</v>
      </c>
      <c r="W45" s="55">
        <f t="array" ref="W45">IF(ISBLANK(ALS_Wurf!$A$2),0,IF(ISBLANK(A45),0,IF((OR(EXACT(A45,ALS_Wurf!$C$2:$C$148))),VLOOKUP(A45,ALS_Wurf!$C$2:$I$148,4,FALSE))))</f>
        <v>0</v>
      </c>
      <c r="X45" s="29">
        <f t="shared" si="42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IF(ISBLANK(FRI_Sprint!$A$2),100,IF(ISBLANK(A45),100,IF((OR(EXACT(A45,FRI_Sprint!$C$2:$C$149))),VLOOKUP(A45,FRI_Sprint!$C$2:$I$149,4,FALSE))))</f>
        <v>100</v>
      </c>
      <c r="AA45" s="29">
        <f t="shared" si="43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IF(ISBLANK(FRI_Stoß!$A$2),0,IF(ISBLANK(A45),0,IF((OR(EXACT(A45,FRI_Stoß!$C$2:$C$147))),VLOOKUP(A45,FRI_Stoß!$C$2:$I$147,4,FALSE))))</f>
        <v>0</v>
      </c>
      <c r="AD45" s="29">
        <f t="shared" si="44"/>
        <v>51</v>
      </c>
      <c r="AE45" s="40">
        <f>VLOOKUP(AD45,[1]Punktezuordnung!$A$2:$B$52,2,FALSE())</f>
        <v>0</v>
      </c>
      <c r="AF45" s="59">
        <f t="array" ref="AF45">IF(ISBLANK(LAT_Zielweit!$A$2),0,IF(ISBLANK(A45),0,IF((OR(EXACT(A45,LAT_Zielweit!$C$2:$C$155))),VLOOKUP(A45,LAT_Zielweit!$C$2:$I$155,4,FALSE))))</f>
        <v>0</v>
      </c>
      <c r="AG45" s="29">
        <f t="shared" si="45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IF(ISBLANK(LAT_Dreh!$A$2),0,IF(ISBLANK(A45),0,IF((OR(EXACT(A45,LAT_Dreh!$C$2:$C$156))),VLOOKUP(A45,LAT_Dreh!$C$2:$I$156,4,FALSE))))</f>
        <v>0</v>
      </c>
      <c r="AJ45" s="29">
        <f t="shared" si="46"/>
        <v>51</v>
      </c>
      <c r="AK45" s="40">
        <f>VLOOKUP(AJ45,[1]Punktezuordnung!$A$2:$B$52,2,FALSE())</f>
        <v>0</v>
      </c>
      <c r="AL45" s="27">
        <v>1000</v>
      </c>
      <c r="AM45" s="29">
        <f t="shared" si="47"/>
        <v>51</v>
      </c>
      <c r="AN45" s="30">
        <f>VLOOKUP(AM45,[1]Punktezuordnung!$A$2:$B$52,2,FALSE())</f>
        <v>0</v>
      </c>
      <c r="AO45" s="52">
        <f t="array" ref="AO45">IF(ISBLANK(NIA_Weit!$A$2),0,IF(ISBLANK(A45),0,IF((OR(EXACT(A45,NIA_Weit!$C$2:$C$153))),VLOOKUP(A45,NIA_Weit!$C$2:$I$153,4,FALSE))))</f>
        <v>0</v>
      </c>
      <c r="AP45" s="29">
        <f t="shared" si="48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IF(ISBLANK(STO_Weit!$A$2),0,IF(ISBLANK(A45),0,IF((OR(EXACT(A45,STO_Weit!$C$2:$C$133))),VLOOKUP(A45,STO_Weit!$C$2:$I$133,4,FALSE))))</f>
        <v>0</v>
      </c>
      <c r="AS45" s="29">
        <f t="shared" si="49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IF(ISBLANK(STO_Schlagwurf!$A$2),0,IF(ISBLANK(A45),0,IF((OR(EXACT(A45,STO_Schlagwurf!$C$2:$C$133))),VLOOKUP(A45,STO_Schlagwurf!$C$2:$I$133,4,FALSE))))</f>
        <v>0</v>
      </c>
      <c r="AV45" s="29">
        <f t="shared" si="50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IF(ISBLANK(ANG_Hindernissprint!$A$2),100,IF(ISBLANK(A45),100,IF((OR(EXACT(A45,ANG_Hindernissprint!$C$2:$C$143))),VLOOKUP(A45,ANG_Hindernissprint!$C$2:$I$143,4,FALSE))))</f>
        <v>100</v>
      </c>
      <c r="AY45" s="33">
        <f t="shared" si="51"/>
        <v>51</v>
      </c>
      <c r="AZ45" s="30">
        <f>VLOOKUP(AY45,[1]Punktezuordnung!$A$2:$B$52,2,FALSE())</f>
        <v>0</v>
      </c>
      <c r="BA45" s="54">
        <f t="array" ref="BA45">IF(ISBLANK(ANG_Hoch!$A$2),0,IF(ISBLANK(A45),0,IF((OR(EXACT(A45,ANG_Hoch!$C$2:$C$143))),VLOOKUP(A45,ANG_Hoch!$C$2:$I$143,4,FALSE))))</f>
        <v>0</v>
      </c>
      <c r="BB45" s="29">
        <f t="shared" si="52"/>
        <v>51</v>
      </c>
      <c r="BC45" s="39">
        <f>VLOOKUP(BB45,[1]Punktezuordnung!$A$2:$B$52,2,FALSE())</f>
        <v>0</v>
      </c>
    </row>
    <row r="46" spans="1:55" x14ac:dyDescent="0.3">
      <c r="A46" s="53"/>
      <c r="B46" s="53"/>
      <c r="C46" s="53"/>
      <c r="D46" s="53"/>
      <c r="E46" s="29" t="str">
        <f t="shared" si="27"/>
        <v/>
      </c>
      <c r="F46" s="40">
        <f>SUM(LARGE(H46:S46,{1;2;3;4;5;6;7;8;9}))</f>
        <v>0</v>
      </c>
      <c r="G46" s="34">
        <f t="shared" si="28"/>
        <v>0</v>
      </c>
      <c r="H46" s="35">
        <f t="shared" si="29"/>
        <v>0</v>
      </c>
      <c r="I46" s="30">
        <f t="shared" si="30"/>
        <v>0</v>
      </c>
      <c r="J46" s="35">
        <f t="shared" si="31"/>
        <v>0</v>
      </c>
      <c r="K46" s="30">
        <f t="shared" si="32"/>
        <v>0</v>
      </c>
      <c r="L46" s="31">
        <f t="shared" si="33"/>
        <v>0</v>
      </c>
      <c r="M46" s="32">
        <f t="shared" si="34"/>
        <v>0</v>
      </c>
      <c r="N46" s="36">
        <f t="shared" si="35"/>
        <v>0</v>
      </c>
      <c r="O46" s="51">
        <f t="shared" si="36"/>
        <v>0</v>
      </c>
      <c r="P46" s="35">
        <f t="shared" si="37"/>
        <v>0</v>
      </c>
      <c r="Q46" s="30">
        <f t="shared" si="38"/>
        <v>0</v>
      </c>
      <c r="R46" s="35">
        <f t="shared" si="39"/>
        <v>0</v>
      </c>
      <c r="S46" s="30">
        <f t="shared" si="40"/>
        <v>0</v>
      </c>
      <c r="T46" s="25">
        <f t="array" ref="T46">IF(ISBLANK(ALS_Sprint!$A$2),100,IF(ISBLANK(A46),100,IF((OR(EXACT(A46,ALS_Sprint!$C$2:$C$148))),VLOOKUP(A46,ALS_Sprint!$C$2:$I$148,4,FALSE))))</f>
        <v>100</v>
      </c>
      <c r="U46" s="29">
        <f t="shared" si="41"/>
        <v>51</v>
      </c>
      <c r="V46" s="40">
        <f>VLOOKUP(U46,[1]Punktezuordnung!$A$2:$B$52,2,FALSE())</f>
        <v>0</v>
      </c>
      <c r="W46" s="55">
        <f t="array" ref="W46">IF(ISBLANK(ALS_Wurf!$A$2),0,IF(ISBLANK(A46),0,IF((OR(EXACT(A46,ALS_Wurf!$C$2:$C$148))),VLOOKUP(A46,ALS_Wurf!$C$2:$I$148,4,FALSE))))</f>
        <v>0</v>
      </c>
      <c r="X46" s="29">
        <f t="shared" si="42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IF(ISBLANK(FRI_Sprint!$A$2),100,IF(ISBLANK(A46),100,IF((OR(EXACT(A46,FRI_Sprint!$C$2:$C$149))),VLOOKUP(A46,FRI_Sprint!$C$2:$I$149,4,FALSE))))</f>
        <v>100</v>
      </c>
      <c r="AA46" s="29">
        <f t="shared" si="43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IF(ISBLANK(FRI_Stoß!$A$2),0,IF(ISBLANK(A46),0,IF((OR(EXACT(A46,FRI_Stoß!$C$2:$C$147))),VLOOKUP(A46,FRI_Stoß!$C$2:$I$147,4,FALSE))))</f>
        <v>0</v>
      </c>
      <c r="AD46" s="29">
        <f t="shared" si="44"/>
        <v>51</v>
      </c>
      <c r="AE46" s="40">
        <f>VLOOKUP(AD46,[1]Punktezuordnung!$A$2:$B$52,2,FALSE())</f>
        <v>0</v>
      </c>
      <c r="AF46" s="59">
        <f t="array" ref="AF46">IF(ISBLANK(LAT_Zielweit!$A$2),0,IF(ISBLANK(A46),0,IF((OR(EXACT(A46,LAT_Zielweit!$C$2:$C$155))),VLOOKUP(A46,LAT_Zielweit!$C$2:$I$155,4,FALSE))))</f>
        <v>0</v>
      </c>
      <c r="AG46" s="29">
        <f t="shared" si="45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IF(ISBLANK(LAT_Dreh!$A$2),0,IF(ISBLANK(A46),0,IF((OR(EXACT(A46,LAT_Dreh!$C$2:$C$156))),VLOOKUP(A46,LAT_Dreh!$C$2:$I$156,4,FALSE))))</f>
        <v>0</v>
      </c>
      <c r="AJ46" s="29">
        <f t="shared" si="46"/>
        <v>51</v>
      </c>
      <c r="AK46" s="40">
        <f>VLOOKUP(AJ46,[1]Punktezuordnung!$A$2:$B$52,2,FALSE())</f>
        <v>0</v>
      </c>
      <c r="AL46" s="27">
        <v>1000</v>
      </c>
      <c r="AM46" s="29">
        <f t="shared" si="47"/>
        <v>51</v>
      </c>
      <c r="AN46" s="30">
        <f>VLOOKUP(AM46,[1]Punktezuordnung!$A$2:$B$52,2,FALSE())</f>
        <v>0</v>
      </c>
      <c r="AO46" s="52">
        <f t="array" ref="AO46">IF(ISBLANK(NIA_Weit!$A$2),0,IF(ISBLANK(A46),0,IF((OR(EXACT(A46,NIA_Weit!$C$2:$C$153))),VLOOKUP(A46,NIA_Weit!$C$2:$I$153,4,FALSE))))</f>
        <v>0</v>
      </c>
      <c r="AP46" s="29">
        <f t="shared" si="48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IF(ISBLANK(STO_Weit!$A$2),0,IF(ISBLANK(A46),0,IF((OR(EXACT(A46,STO_Weit!$C$2:$C$133))),VLOOKUP(A46,STO_Weit!$C$2:$I$133,4,FALSE))))</f>
        <v>0</v>
      </c>
      <c r="AS46" s="29">
        <f t="shared" si="49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IF(ISBLANK(STO_Schlagwurf!$A$2),0,IF(ISBLANK(A46),0,IF((OR(EXACT(A46,STO_Schlagwurf!$C$2:$C$133))),VLOOKUP(A46,STO_Schlagwurf!$C$2:$I$133,4,FALSE))))</f>
        <v>0</v>
      </c>
      <c r="AV46" s="29">
        <f t="shared" si="50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IF(ISBLANK(ANG_Hindernissprint!$A$2),100,IF(ISBLANK(A46),100,IF((OR(EXACT(A46,ANG_Hindernissprint!$C$2:$C$143))),VLOOKUP(A46,ANG_Hindernissprint!$C$2:$I$143,4,FALSE))))</f>
        <v>100</v>
      </c>
      <c r="AY46" s="33">
        <f t="shared" si="51"/>
        <v>51</v>
      </c>
      <c r="AZ46" s="30">
        <f>VLOOKUP(AY46,[1]Punktezuordnung!$A$2:$B$52,2,FALSE())</f>
        <v>0</v>
      </c>
      <c r="BA46" s="54">
        <f t="array" ref="BA46">IF(ISBLANK(ANG_Hoch!$A$2),0,IF(ISBLANK(A46),0,IF((OR(EXACT(A46,ANG_Hoch!$C$2:$C$143))),VLOOKUP(A46,ANG_Hoch!$C$2:$I$143,4,FALSE))))</f>
        <v>0</v>
      </c>
      <c r="BB46" s="29">
        <f t="shared" si="52"/>
        <v>51</v>
      </c>
      <c r="BC46" s="39">
        <f>VLOOKUP(BB46,[1]Punktezuordnung!$A$2:$B$52,2,FALSE())</f>
        <v>0</v>
      </c>
    </row>
    <row r="47" spans="1:55" x14ac:dyDescent="0.3">
      <c r="A47" s="53"/>
      <c r="B47" s="53"/>
      <c r="C47" s="53"/>
      <c r="D47" s="53"/>
      <c r="E47" s="29" t="str">
        <f t="shared" si="27"/>
        <v/>
      </c>
      <c r="F47" s="40">
        <f>SUM(LARGE(H47:S47,{1;2;3;4;5;6;7;8;9}))</f>
        <v>0</v>
      </c>
      <c r="G47" s="34">
        <f t="shared" si="28"/>
        <v>0</v>
      </c>
      <c r="H47" s="35">
        <f t="shared" si="29"/>
        <v>0</v>
      </c>
      <c r="I47" s="30">
        <f t="shared" si="30"/>
        <v>0</v>
      </c>
      <c r="J47" s="35">
        <f t="shared" si="31"/>
        <v>0</v>
      </c>
      <c r="K47" s="30">
        <f t="shared" si="32"/>
        <v>0</v>
      </c>
      <c r="L47" s="31">
        <f t="shared" si="33"/>
        <v>0</v>
      </c>
      <c r="M47" s="32">
        <f t="shared" si="34"/>
        <v>0</v>
      </c>
      <c r="N47" s="36">
        <f t="shared" si="35"/>
        <v>0</v>
      </c>
      <c r="O47" s="51">
        <f t="shared" si="36"/>
        <v>0</v>
      </c>
      <c r="P47" s="35">
        <f t="shared" si="37"/>
        <v>0</v>
      </c>
      <c r="Q47" s="30">
        <f t="shared" si="38"/>
        <v>0</v>
      </c>
      <c r="R47" s="35">
        <f t="shared" si="39"/>
        <v>0</v>
      </c>
      <c r="S47" s="30">
        <f t="shared" si="40"/>
        <v>0</v>
      </c>
      <c r="T47" s="25">
        <f t="array" ref="T47">IF(ISBLANK(ALS_Sprint!$A$2),100,IF(ISBLANK(A47),100,IF((OR(EXACT(A47,ALS_Sprint!$C$2:$C$148))),VLOOKUP(A47,ALS_Sprint!$C$2:$I$148,4,FALSE))))</f>
        <v>100</v>
      </c>
      <c r="U47" s="29">
        <f t="shared" si="41"/>
        <v>51</v>
      </c>
      <c r="V47" s="40">
        <f>VLOOKUP(U47,[1]Punktezuordnung!$A$2:$B$52,2,FALSE())</f>
        <v>0</v>
      </c>
      <c r="W47" s="55">
        <f t="array" ref="W47">IF(ISBLANK(ALS_Wurf!$A$2),0,IF(ISBLANK(A47),0,IF((OR(EXACT(A47,ALS_Wurf!$C$2:$C$148))),VLOOKUP(A47,ALS_Wurf!$C$2:$I$148,4,FALSE))))</f>
        <v>0</v>
      </c>
      <c r="X47" s="29">
        <f t="shared" si="42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IF(ISBLANK(FRI_Sprint!$A$2),100,IF(ISBLANK(A47),100,IF((OR(EXACT(A47,FRI_Sprint!$C$2:$C$149))),VLOOKUP(A47,FRI_Sprint!$C$2:$I$149,4,FALSE))))</f>
        <v>100</v>
      </c>
      <c r="AA47" s="29">
        <f t="shared" si="43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IF(ISBLANK(FRI_Stoß!$A$2),0,IF(ISBLANK(A47),0,IF((OR(EXACT(A47,FRI_Stoß!$C$2:$C$147))),VLOOKUP(A47,FRI_Stoß!$C$2:$I$147,4,FALSE))))</f>
        <v>0</v>
      </c>
      <c r="AD47" s="29">
        <f t="shared" si="44"/>
        <v>51</v>
      </c>
      <c r="AE47" s="40">
        <f>VLOOKUP(AD47,[1]Punktezuordnung!$A$2:$B$52,2,FALSE())</f>
        <v>0</v>
      </c>
      <c r="AF47" s="59">
        <f t="array" ref="AF47">IF(ISBLANK(LAT_Zielweit!$A$2),0,IF(ISBLANK(A47),0,IF((OR(EXACT(A47,LAT_Zielweit!$C$2:$C$155))),VLOOKUP(A47,LAT_Zielweit!$C$2:$I$155,4,FALSE))))</f>
        <v>0</v>
      </c>
      <c r="AG47" s="29">
        <f t="shared" si="45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IF(ISBLANK(LAT_Dreh!$A$2),0,IF(ISBLANK(A47),0,IF((OR(EXACT(A47,LAT_Dreh!$C$2:$C$156))),VLOOKUP(A47,LAT_Dreh!$C$2:$I$156,4,FALSE))))</f>
        <v>0</v>
      </c>
      <c r="AJ47" s="29">
        <f t="shared" si="46"/>
        <v>51</v>
      </c>
      <c r="AK47" s="40">
        <f>VLOOKUP(AJ47,[1]Punktezuordnung!$A$2:$B$52,2,FALSE())</f>
        <v>0</v>
      </c>
      <c r="AL47" s="27">
        <v>1000</v>
      </c>
      <c r="AM47" s="29">
        <f t="shared" si="47"/>
        <v>51</v>
      </c>
      <c r="AN47" s="30">
        <f>VLOOKUP(AM47,[1]Punktezuordnung!$A$2:$B$52,2,FALSE())</f>
        <v>0</v>
      </c>
      <c r="AO47" s="52">
        <f t="array" ref="AO47">IF(ISBLANK(NIA_Weit!$A$2),0,IF(ISBLANK(A47),0,IF((OR(EXACT(A47,NIA_Weit!$C$2:$C$153))),VLOOKUP(A47,NIA_Weit!$C$2:$I$153,4,FALSE))))</f>
        <v>0</v>
      </c>
      <c r="AP47" s="29">
        <f t="shared" si="48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IF(ISBLANK(STO_Weit!$A$2),0,IF(ISBLANK(A47),0,IF((OR(EXACT(A47,STO_Weit!$C$2:$C$133))),VLOOKUP(A47,STO_Weit!$C$2:$I$133,4,FALSE))))</f>
        <v>0</v>
      </c>
      <c r="AS47" s="29">
        <f t="shared" si="49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IF(ISBLANK(STO_Schlagwurf!$A$2),0,IF(ISBLANK(A47),0,IF((OR(EXACT(A47,STO_Schlagwurf!$C$2:$C$133))),VLOOKUP(A47,STO_Schlagwurf!$C$2:$I$133,4,FALSE))))</f>
        <v>0</v>
      </c>
      <c r="AV47" s="29">
        <f t="shared" si="50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IF(ISBLANK(ANG_Hindernissprint!$A$2),100,IF(ISBLANK(A47),100,IF((OR(EXACT(A47,ANG_Hindernissprint!$C$2:$C$143))),VLOOKUP(A47,ANG_Hindernissprint!$C$2:$I$143,4,FALSE))))</f>
        <v>100</v>
      </c>
      <c r="AY47" s="33">
        <f t="shared" si="51"/>
        <v>51</v>
      </c>
      <c r="AZ47" s="30">
        <f>VLOOKUP(AY47,[1]Punktezuordnung!$A$2:$B$52,2,FALSE())</f>
        <v>0</v>
      </c>
      <c r="BA47" s="54">
        <f t="array" ref="BA47">IF(ISBLANK(ANG_Hoch!$A$2),0,IF(ISBLANK(A47),0,IF((OR(EXACT(A47,ANG_Hoch!$C$2:$C$143))),VLOOKUP(A47,ANG_Hoch!$C$2:$I$143,4,FALSE))))</f>
        <v>0</v>
      </c>
      <c r="BB47" s="29">
        <f t="shared" si="52"/>
        <v>51</v>
      </c>
      <c r="BC47" s="39">
        <f>VLOOKUP(BB47,[1]Punktezuordnung!$A$2:$B$52,2,FALSE())</f>
        <v>0</v>
      </c>
    </row>
    <row r="48" spans="1:55" x14ac:dyDescent="0.3">
      <c r="A48" s="53"/>
      <c r="B48" s="53"/>
      <c r="C48" s="53"/>
      <c r="D48" s="53"/>
      <c r="E48" s="29" t="str">
        <f t="shared" si="27"/>
        <v/>
      </c>
      <c r="F48" s="40">
        <f>SUM(LARGE(H48:S48,{1;2;3;4;5;6;7;8;9}))</f>
        <v>0</v>
      </c>
      <c r="G48" s="34">
        <f t="shared" si="28"/>
        <v>0</v>
      </c>
      <c r="H48" s="35">
        <f t="shared" si="29"/>
        <v>0</v>
      </c>
      <c r="I48" s="30">
        <f t="shared" si="30"/>
        <v>0</v>
      </c>
      <c r="J48" s="35">
        <f t="shared" si="31"/>
        <v>0</v>
      </c>
      <c r="K48" s="30">
        <f t="shared" si="32"/>
        <v>0</v>
      </c>
      <c r="L48" s="31">
        <f t="shared" si="33"/>
        <v>0</v>
      </c>
      <c r="M48" s="32">
        <f t="shared" si="34"/>
        <v>0</v>
      </c>
      <c r="N48" s="36">
        <f t="shared" si="35"/>
        <v>0</v>
      </c>
      <c r="O48" s="51">
        <f t="shared" si="36"/>
        <v>0</v>
      </c>
      <c r="P48" s="35">
        <f t="shared" si="37"/>
        <v>0</v>
      </c>
      <c r="Q48" s="30">
        <f t="shared" si="38"/>
        <v>0</v>
      </c>
      <c r="R48" s="35">
        <f t="shared" si="39"/>
        <v>0</v>
      </c>
      <c r="S48" s="30">
        <f t="shared" si="40"/>
        <v>0</v>
      </c>
      <c r="T48" s="25">
        <f t="array" ref="T48">IF(ISBLANK(ALS_Sprint!$A$2),100,IF(ISBLANK(A48),100,IF((OR(EXACT(A48,ALS_Sprint!$C$2:$C$148))),VLOOKUP(A48,ALS_Sprint!$C$2:$I$148,4,FALSE))))</f>
        <v>100</v>
      </c>
      <c r="U48" s="29">
        <f t="shared" si="41"/>
        <v>51</v>
      </c>
      <c r="V48" s="40">
        <f>VLOOKUP(U48,[1]Punktezuordnung!$A$2:$B$52,2,FALSE())</f>
        <v>0</v>
      </c>
      <c r="W48" s="55">
        <f t="array" ref="W48">IF(ISBLANK(ALS_Wurf!$A$2),0,IF(ISBLANK(A48),0,IF((OR(EXACT(A48,ALS_Wurf!$C$2:$C$148))),VLOOKUP(A48,ALS_Wurf!$C$2:$I$148,4,FALSE))))</f>
        <v>0</v>
      </c>
      <c r="X48" s="29">
        <f t="shared" si="42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IF(ISBLANK(FRI_Sprint!$A$2),100,IF(ISBLANK(A48),100,IF((OR(EXACT(A48,FRI_Sprint!$C$2:$C$149))),VLOOKUP(A48,FRI_Sprint!$C$2:$I$149,4,FALSE))))</f>
        <v>100</v>
      </c>
      <c r="AA48" s="29">
        <f t="shared" si="43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IF(ISBLANK(FRI_Stoß!$A$2),0,IF(ISBLANK(A48),0,IF((OR(EXACT(A48,FRI_Stoß!$C$2:$C$147))),VLOOKUP(A48,FRI_Stoß!$C$2:$I$147,4,FALSE))))</f>
        <v>0</v>
      </c>
      <c r="AD48" s="29">
        <f t="shared" si="44"/>
        <v>51</v>
      </c>
      <c r="AE48" s="40">
        <f>VLOOKUP(AD48,[1]Punktezuordnung!$A$2:$B$52,2,FALSE())</f>
        <v>0</v>
      </c>
      <c r="AF48" s="59">
        <f t="array" ref="AF48">IF(ISBLANK(LAT_Zielweit!$A$2),0,IF(ISBLANK(A48),0,IF((OR(EXACT(A48,LAT_Zielweit!$C$2:$C$155))),VLOOKUP(A48,LAT_Zielweit!$C$2:$I$155,4,FALSE))))</f>
        <v>0</v>
      </c>
      <c r="AG48" s="29">
        <f t="shared" si="45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IF(ISBLANK(LAT_Dreh!$A$2),0,IF(ISBLANK(A48),0,IF((OR(EXACT(A48,LAT_Dreh!$C$2:$C$156))),VLOOKUP(A48,LAT_Dreh!$C$2:$I$156,4,FALSE))))</f>
        <v>0</v>
      </c>
      <c r="AJ48" s="29">
        <f t="shared" si="46"/>
        <v>51</v>
      </c>
      <c r="AK48" s="40">
        <f>VLOOKUP(AJ48,[1]Punktezuordnung!$A$2:$B$52,2,FALSE())</f>
        <v>0</v>
      </c>
      <c r="AL48" s="27">
        <v>1000</v>
      </c>
      <c r="AM48" s="29">
        <f t="shared" si="47"/>
        <v>51</v>
      </c>
      <c r="AN48" s="30">
        <f>VLOOKUP(AM48,[1]Punktezuordnung!$A$2:$B$52,2,FALSE())</f>
        <v>0</v>
      </c>
      <c r="AO48" s="52">
        <f t="array" ref="AO48">IF(ISBLANK(NIA_Weit!$A$2),0,IF(ISBLANK(A48),0,IF((OR(EXACT(A48,NIA_Weit!$C$2:$C$153))),VLOOKUP(A48,NIA_Weit!$C$2:$I$153,4,FALSE))))</f>
        <v>0</v>
      </c>
      <c r="AP48" s="29">
        <f t="shared" si="48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IF(ISBLANK(STO_Weit!$A$2),0,IF(ISBLANK(A48),0,IF((OR(EXACT(A48,STO_Weit!$C$2:$C$133))),VLOOKUP(A48,STO_Weit!$C$2:$I$133,4,FALSE))))</f>
        <v>0</v>
      </c>
      <c r="AS48" s="29">
        <f t="shared" si="49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IF(ISBLANK(STO_Schlagwurf!$A$2),0,IF(ISBLANK(A48),0,IF((OR(EXACT(A48,STO_Schlagwurf!$C$2:$C$133))),VLOOKUP(A48,STO_Schlagwurf!$C$2:$I$133,4,FALSE))))</f>
        <v>0</v>
      </c>
      <c r="AV48" s="29">
        <f t="shared" si="50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IF(ISBLANK(ANG_Hindernissprint!$A$2),100,IF(ISBLANK(A48),100,IF((OR(EXACT(A48,ANG_Hindernissprint!$C$2:$C$143))),VLOOKUP(A48,ANG_Hindernissprint!$C$2:$I$143,4,FALSE))))</f>
        <v>100</v>
      </c>
      <c r="AY48" s="33">
        <f t="shared" si="51"/>
        <v>51</v>
      </c>
      <c r="AZ48" s="30">
        <f>VLOOKUP(AY48,[1]Punktezuordnung!$A$2:$B$52,2,FALSE())</f>
        <v>0</v>
      </c>
      <c r="BA48" s="54">
        <f t="array" ref="BA48">IF(ISBLANK(ANG_Hoch!$A$2),0,IF(ISBLANK(A48),0,IF((OR(EXACT(A48,ANG_Hoch!$C$2:$C$143))),VLOOKUP(A48,ANG_Hoch!$C$2:$I$143,4,FALSE))))</f>
        <v>0</v>
      </c>
      <c r="BB48" s="29">
        <f t="shared" si="52"/>
        <v>51</v>
      </c>
      <c r="BC48" s="39">
        <f>VLOOKUP(BB48,[1]Punktezuordnung!$A$2:$B$52,2,FALSE())</f>
        <v>0</v>
      </c>
    </row>
    <row r="49" spans="1:55" x14ac:dyDescent="0.3">
      <c r="A49" s="53"/>
      <c r="B49" s="53"/>
      <c r="C49" s="53"/>
      <c r="D49" s="53"/>
      <c r="E49" s="29" t="str">
        <f t="shared" si="27"/>
        <v/>
      </c>
      <c r="F49" s="40">
        <f>SUM(LARGE(H49:S49,{1;2;3;4;5;6;7;8;9}))</f>
        <v>0</v>
      </c>
      <c r="G49" s="34">
        <f t="shared" si="28"/>
        <v>0</v>
      </c>
      <c r="H49" s="35">
        <f t="shared" si="29"/>
        <v>0</v>
      </c>
      <c r="I49" s="30">
        <f t="shared" si="30"/>
        <v>0</v>
      </c>
      <c r="J49" s="35">
        <f t="shared" si="31"/>
        <v>0</v>
      </c>
      <c r="K49" s="30">
        <f t="shared" si="32"/>
        <v>0</v>
      </c>
      <c r="L49" s="31">
        <f t="shared" si="33"/>
        <v>0</v>
      </c>
      <c r="M49" s="32">
        <f t="shared" si="34"/>
        <v>0</v>
      </c>
      <c r="N49" s="36">
        <f t="shared" si="35"/>
        <v>0</v>
      </c>
      <c r="O49" s="51">
        <f t="shared" si="36"/>
        <v>0</v>
      </c>
      <c r="P49" s="35">
        <f t="shared" si="37"/>
        <v>0</v>
      </c>
      <c r="Q49" s="30">
        <f t="shared" si="38"/>
        <v>0</v>
      </c>
      <c r="R49" s="35">
        <f t="shared" si="39"/>
        <v>0</v>
      </c>
      <c r="S49" s="30">
        <f t="shared" si="40"/>
        <v>0</v>
      </c>
      <c r="T49" s="25">
        <f t="array" ref="T49">IF(ISBLANK(ALS_Sprint!$A$2),100,IF(ISBLANK(A49),100,IF((OR(EXACT(A49,ALS_Sprint!$C$2:$C$148))),VLOOKUP(A49,ALS_Sprint!$C$2:$I$148,4,FALSE))))</f>
        <v>100</v>
      </c>
      <c r="U49" s="29">
        <f t="shared" si="41"/>
        <v>51</v>
      </c>
      <c r="V49" s="40">
        <f>VLOOKUP(U49,[1]Punktezuordnung!$A$2:$B$52,2,FALSE())</f>
        <v>0</v>
      </c>
      <c r="W49" s="55">
        <f t="array" ref="W49">IF(ISBLANK(ALS_Wurf!$A$2),0,IF(ISBLANK(A49),0,IF((OR(EXACT(A49,ALS_Wurf!$C$2:$C$148))),VLOOKUP(A49,ALS_Wurf!$C$2:$I$148,4,FALSE))))</f>
        <v>0</v>
      </c>
      <c r="X49" s="29">
        <f t="shared" si="42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IF(ISBLANK(FRI_Sprint!$A$2),100,IF(ISBLANK(A49),100,IF((OR(EXACT(A49,FRI_Sprint!$C$2:$C$149))),VLOOKUP(A49,FRI_Sprint!$C$2:$I$149,4,FALSE))))</f>
        <v>100</v>
      </c>
      <c r="AA49" s="29">
        <f t="shared" si="43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IF(ISBLANK(FRI_Stoß!$A$2),0,IF(ISBLANK(A49),0,IF((OR(EXACT(A49,FRI_Stoß!$C$2:$C$147))),VLOOKUP(A49,FRI_Stoß!$C$2:$I$147,4,FALSE))))</f>
        <v>0</v>
      </c>
      <c r="AD49" s="29">
        <f t="shared" si="44"/>
        <v>51</v>
      </c>
      <c r="AE49" s="40">
        <f>VLOOKUP(AD49,[1]Punktezuordnung!$A$2:$B$52,2,FALSE())</f>
        <v>0</v>
      </c>
      <c r="AF49" s="59">
        <f t="array" ref="AF49">IF(ISBLANK(LAT_Zielweit!$A$2),0,IF(ISBLANK(A49),0,IF((OR(EXACT(A49,LAT_Zielweit!$C$2:$C$155))),VLOOKUP(A49,LAT_Zielweit!$C$2:$I$155,4,FALSE))))</f>
        <v>0</v>
      </c>
      <c r="AG49" s="29">
        <f t="shared" si="45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IF(ISBLANK(LAT_Dreh!$A$2),0,IF(ISBLANK(A49),0,IF((OR(EXACT(A49,LAT_Dreh!$C$2:$C$156))),VLOOKUP(A49,LAT_Dreh!$C$2:$I$156,4,FALSE))))</f>
        <v>0</v>
      </c>
      <c r="AJ49" s="29">
        <f t="shared" si="46"/>
        <v>51</v>
      </c>
      <c r="AK49" s="40">
        <f>VLOOKUP(AJ49,[1]Punktezuordnung!$A$2:$B$52,2,FALSE())</f>
        <v>0</v>
      </c>
      <c r="AL49" s="27">
        <v>1000</v>
      </c>
      <c r="AM49" s="29">
        <f t="shared" si="47"/>
        <v>51</v>
      </c>
      <c r="AN49" s="30">
        <f>VLOOKUP(AM49,[1]Punktezuordnung!$A$2:$B$52,2,FALSE())</f>
        <v>0</v>
      </c>
      <c r="AO49" s="52">
        <f t="array" ref="AO49">IF(ISBLANK(NIA_Weit!$A$2),0,IF(ISBLANK(A49),0,IF((OR(EXACT(A49,NIA_Weit!$C$2:$C$153))),VLOOKUP(A49,NIA_Weit!$C$2:$I$153,4,FALSE))))</f>
        <v>0</v>
      </c>
      <c r="AP49" s="29">
        <f t="shared" si="48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IF(ISBLANK(STO_Weit!$A$2),0,IF(ISBLANK(A49),0,IF((OR(EXACT(A49,STO_Weit!$C$2:$C$133))),VLOOKUP(A49,STO_Weit!$C$2:$I$133,4,FALSE))))</f>
        <v>0</v>
      </c>
      <c r="AS49" s="29">
        <f t="shared" si="49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IF(ISBLANK(STO_Schlagwurf!$A$2),0,IF(ISBLANK(A49),0,IF((OR(EXACT(A49,STO_Schlagwurf!$C$2:$C$133))),VLOOKUP(A49,STO_Schlagwurf!$C$2:$I$133,4,FALSE))))</f>
        <v>0</v>
      </c>
      <c r="AV49" s="29">
        <f t="shared" si="50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IF(ISBLANK(ANG_Hindernissprint!$A$2),100,IF(ISBLANK(A49),100,IF((OR(EXACT(A49,ANG_Hindernissprint!$C$2:$C$143))),VLOOKUP(A49,ANG_Hindernissprint!$C$2:$I$143,4,FALSE))))</f>
        <v>100</v>
      </c>
      <c r="AY49" s="33">
        <f t="shared" si="51"/>
        <v>51</v>
      </c>
      <c r="AZ49" s="30">
        <f>VLOOKUP(AY49,[1]Punktezuordnung!$A$2:$B$52,2,FALSE())</f>
        <v>0</v>
      </c>
      <c r="BA49" s="54">
        <f t="array" ref="BA49">IF(ISBLANK(ANG_Hoch!$A$2),0,IF(ISBLANK(A49),0,IF((OR(EXACT(A49,ANG_Hoch!$C$2:$C$143))),VLOOKUP(A49,ANG_Hoch!$C$2:$I$143,4,FALSE))))</f>
        <v>0</v>
      </c>
      <c r="BB49" s="29">
        <f t="shared" si="52"/>
        <v>51</v>
      </c>
      <c r="BC49" s="39">
        <f>VLOOKUP(BB49,[1]Punktezuordnung!$A$2:$B$52,2,FALSE())</f>
        <v>0</v>
      </c>
    </row>
    <row r="50" spans="1:55" x14ac:dyDescent="0.3">
      <c r="A50" s="53"/>
      <c r="B50" s="53"/>
      <c r="C50" s="53"/>
      <c r="D50" s="53"/>
      <c r="E50" s="29" t="str">
        <f t="shared" si="27"/>
        <v/>
      </c>
      <c r="F50" s="40">
        <f>SUM(LARGE(H50:S50,{1;2;3;4;5;6;7;8;9}))</f>
        <v>0</v>
      </c>
      <c r="G50" s="34">
        <f t="shared" si="28"/>
        <v>0</v>
      </c>
      <c r="H50" s="35">
        <f t="shared" si="29"/>
        <v>0</v>
      </c>
      <c r="I50" s="30">
        <f t="shared" si="30"/>
        <v>0</v>
      </c>
      <c r="J50" s="35">
        <f t="shared" si="31"/>
        <v>0</v>
      </c>
      <c r="K50" s="30">
        <f t="shared" si="32"/>
        <v>0</v>
      </c>
      <c r="L50" s="31">
        <f t="shared" si="33"/>
        <v>0</v>
      </c>
      <c r="M50" s="32">
        <f t="shared" si="34"/>
        <v>0</v>
      </c>
      <c r="N50" s="36">
        <f t="shared" si="35"/>
        <v>0</v>
      </c>
      <c r="O50" s="51">
        <f t="shared" si="36"/>
        <v>0</v>
      </c>
      <c r="P50" s="35">
        <f t="shared" si="37"/>
        <v>0</v>
      </c>
      <c r="Q50" s="30">
        <f t="shared" si="38"/>
        <v>0</v>
      </c>
      <c r="R50" s="35">
        <f t="shared" si="39"/>
        <v>0</v>
      </c>
      <c r="S50" s="30">
        <f t="shared" si="40"/>
        <v>0</v>
      </c>
      <c r="T50" s="25">
        <f t="array" ref="T50">IF(ISBLANK(ALS_Sprint!$A$2),100,IF(ISBLANK(A50),100,IF((OR(EXACT(A50,ALS_Sprint!$C$2:$C$148))),VLOOKUP(A50,ALS_Sprint!$C$2:$I$148,4,FALSE))))</f>
        <v>100</v>
      </c>
      <c r="U50" s="29">
        <f t="shared" si="41"/>
        <v>51</v>
      </c>
      <c r="V50" s="40">
        <f>VLOOKUP(U50,[1]Punktezuordnung!$A$2:$B$52,2,FALSE())</f>
        <v>0</v>
      </c>
      <c r="W50" s="55">
        <f t="array" ref="W50">IF(ISBLANK(ALS_Wurf!$A$2),0,IF(ISBLANK(A50),0,IF((OR(EXACT(A50,ALS_Wurf!$C$2:$C$148))),VLOOKUP(A50,ALS_Wurf!$C$2:$I$148,4,FALSE))))</f>
        <v>0</v>
      </c>
      <c r="X50" s="29">
        <f t="shared" si="42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IF(ISBLANK(FRI_Sprint!$A$2),100,IF(ISBLANK(A50),100,IF((OR(EXACT(A50,FRI_Sprint!$C$2:$C$149))),VLOOKUP(A50,FRI_Sprint!$C$2:$I$149,4,FALSE))))</f>
        <v>100</v>
      </c>
      <c r="AA50" s="29">
        <f t="shared" si="43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IF(ISBLANK(FRI_Stoß!$A$2),0,IF(ISBLANK(A50),0,IF((OR(EXACT(A50,FRI_Stoß!$C$2:$C$147))),VLOOKUP(A50,FRI_Stoß!$C$2:$I$147,4,FALSE))))</f>
        <v>0</v>
      </c>
      <c r="AD50" s="29">
        <f t="shared" si="44"/>
        <v>51</v>
      </c>
      <c r="AE50" s="40">
        <f>VLOOKUP(AD50,[1]Punktezuordnung!$A$2:$B$52,2,FALSE())</f>
        <v>0</v>
      </c>
      <c r="AF50" s="59">
        <f t="array" ref="AF50">IF(ISBLANK(LAT_Zielweit!$A$2),0,IF(ISBLANK(A50),0,IF((OR(EXACT(A50,LAT_Zielweit!$C$2:$C$155))),VLOOKUP(A50,LAT_Zielweit!$C$2:$I$155,4,FALSE))))</f>
        <v>0</v>
      </c>
      <c r="AG50" s="29">
        <f t="shared" si="45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IF(ISBLANK(LAT_Dreh!$A$2),0,IF(ISBLANK(A50),0,IF((OR(EXACT(A50,LAT_Dreh!$C$2:$C$156))),VLOOKUP(A50,LAT_Dreh!$C$2:$I$156,4,FALSE))))</f>
        <v>0</v>
      </c>
      <c r="AJ50" s="29">
        <f t="shared" si="46"/>
        <v>51</v>
      </c>
      <c r="AK50" s="40">
        <f>VLOOKUP(AJ50,[1]Punktezuordnung!$A$2:$B$52,2,FALSE())</f>
        <v>0</v>
      </c>
      <c r="AL50" s="27">
        <v>1000</v>
      </c>
      <c r="AM50" s="29">
        <f t="shared" si="47"/>
        <v>51</v>
      </c>
      <c r="AN50" s="30">
        <f>VLOOKUP(AM50,[1]Punktezuordnung!$A$2:$B$52,2,FALSE())</f>
        <v>0</v>
      </c>
      <c r="AO50" s="52">
        <f t="array" ref="AO50">IF(ISBLANK(NIA_Weit!$A$2),0,IF(ISBLANK(A50),0,IF((OR(EXACT(A50,NIA_Weit!$C$2:$C$153))),VLOOKUP(A50,NIA_Weit!$C$2:$I$153,4,FALSE))))</f>
        <v>0</v>
      </c>
      <c r="AP50" s="29">
        <f t="shared" si="48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IF(ISBLANK(STO_Weit!$A$2),0,IF(ISBLANK(A50),0,IF((OR(EXACT(A50,STO_Weit!$C$2:$C$133))),VLOOKUP(A50,STO_Weit!$C$2:$I$133,4,FALSE))))</f>
        <v>0</v>
      </c>
      <c r="AS50" s="29">
        <f t="shared" si="49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IF(ISBLANK(STO_Schlagwurf!$A$2),0,IF(ISBLANK(A50),0,IF((OR(EXACT(A50,STO_Schlagwurf!$C$2:$C$133))),VLOOKUP(A50,STO_Schlagwurf!$C$2:$I$133,4,FALSE))))</f>
        <v>0</v>
      </c>
      <c r="AV50" s="29">
        <f t="shared" si="50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IF(ISBLANK(ANG_Hindernissprint!$A$2),100,IF(ISBLANK(A50),100,IF((OR(EXACT(A50,ANG_Hindernissprint!$C$2:$C$143))),VLOOKUP(A50,ANG_Hindernissprint!$C$2:$I$143,4,FALSE))))</f>
        <v>100</v>
      </c>
      <c r="AY50" s="33">
        <f t="shared" si="51"/>
        <v>51</v>
      </c>
      <c r="AZ50" s="30">
        <f>VLOOKUP(AY50,[1]Punktezuordnung!$A$2:$B$52,2,FALSE())</f>
        <v>0</v>
      </c>
      <c r="BA50" s="54">
        <f t="array" ref="BA50">IF(ISBLANK(ANG_Hoch!$A$2),0,IF(ISBLANK(A50),0,IF((OR(EXACT(A50,ANG_Hoch!$C$2:$C$143))),VLOOKUP(A50,ANG_Hoch!$C$2:$I$143,4,FALSE))))</f>
        <v>0</v>
      </c>
      <c r="BB50" s="29">
        <f t="shared" si="52"/>
        <v>51</v>
      </c>
      <c r="BC50" s="39">
        <f>VLOOKUP(BB50,[1]Punktezuordnung!$A$2:$B$52,2,FALSE())</f>
        <v>0</v>
      </c>
    </row>
    <row r="51" spans="1:55" x14ac:dyDescent="0.3">
      <c r="A51" s="53"/>
      <c r="B51" s="53"/>
      <c r="C51" s="53"/>
      <c r="D51" s="53"/>
      <c r="E51" s="29" t="str">
        <f t="shared" si="27"/>
        <v/>
      </c>
      <c r="F51" s="40">
        <f>SUM(LARGE(H51:S51,{1;2;3;4;5;6;7;8;9}))</f>
        <v>0</v>
      </c>
      <c r="G51" s="34">
        <f t="shared" si="28"/>
        <v>0</v>
      </c>
      <c r="H51" s="35">
        <f t="shared" si="29"/>
        <v>0</v>
      </c>
      <c r="I51" s="30">
        <f t="shared" si="30"/>
        <v>0</v>
      </c>
      <c r="J51" s="35">
        <f t="shared" si="31"/>
        <v>0</v>
      </c>
      <c r="K51" s="30">
        <f t="shared" si="32"/>
        <v>0</v>
      </c>
      <c r="L51" s="31">
        <f t="shared" si="33"/>
        <v>0</v>
      </c>
      <c r="M51" s="32">
        <f t="shared" si="34"/>
        <v>0</v>
      </c>
      <c r="N51" s="36">
        <f t="shared" si="35"/>
        <v>0</v>
      </c>
      <c r="O51" s="51">
        <f t="shared" si="36"/>
        <v>0</v>
      </c>
      <c r="P51" s="35">
        <f t="shared" si="37"/>
        <v>0</v>
      </c>
      <c r="Q51" s="30">
        <f t="shared" si="38"/>
        <v>0</v>
      </c>
      <c r="R51" s="35">
        <f t="shared" si="39"/>
        <v>0</v>
      </c>
      <c r="S51" s="30">
        <f t="shared" si="40"/>
        <v>0</v>
      </c>
      <c r="T51" s="25">
        <f t="array" ref="T51">IF(ISBLANK(ALS_Sprint!$A$2),100,IF(ISBLANK(A51),100,IF((OR(EXACT(A51,ALS_Sprint!$C$2:$C$148))),VLOOKUP(A51,ALS_Sprint!$C$2:$I$148,4,FALSE))))</f>
        <v>100</v>
      </c>
      <c r="U51" s="29">
        <f t="shared" si="41"/>
        <v>51</v>
      </c>
      <c r="V51" s="40">
        <f>VLOOKUP(U51,[1]Punktezuordnung!$A$2:$B$52,2,FALSE())</f>
        <v>0</v>
      </c>
      <c r="W51" s="55">
        <f t="array" ref="W51">IF(ISBLANK(ALS_Wurf!$A$2),0,IF(ISBLANK(A51),0,IF((OR(EXACT(A51,ALS_Wurf!$C$2:$C$148))),VLOOKUP(A51,ALS_Wurf!$C$2:$I$148,4,FALSE))))</f>
        <v>0</v>
      </c>
      <c r="X51" s="29">
        <f t="shared" si="42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IF(ISBLANK(FRI_Sprint!$A$2),100,IF(ISBLANK(A51),100,IF((OR(EXACT(A51,FRI_Sprint!$C$2:$C$149))),VLOOKUP(A51,FRI_Sprint!$C$2:$I$149,4,FALSE))))</f>
        <v>100</v>
      </c>
      <c r="AA51" s="29">
        <f t="shared" si="43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IF(ISBLANK(FRI_Stoß!$A$2),0,IF(ISBLANK(A51),0,IF((OR(EXACT(A51,FRI_Stoß!$C$2:$C$147))),VLOOKUP(A51,FRI_Stoß!$C$2:$I$147,4,FALSE))))</f>
        <v>0</v>
      </c>
      <c r="AD51" s="29">
        <f t="shared" si="44"/>
        <v>51</v>
      </c>
      <c r="AE51" s="40">
        <f>VLOOKUP(AD51,[1]Punktezuordnung!$A$2:$B$52,2,FALSE())</f>
        <v>0</v>
      </c>
      <c r="AF51" s="59">
        <f t="array" ref="AF51">IF(ISBLANK(LAT_Zielweit!$A$2),0,IF(ISBLANK(A51),0,IF((OR(EXACT(A51,LAT_Zielweit!$C$2:$C$155))),VLOOKUP(A51,LAT_Zielweit!$C$2:$I$155,4,FALSE))))</f>
        <v>0</v>
      </c>
      <c r="AG51" s="29">
        <f t="shared" si="45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IF(ISBLANK(LAT_Dreh!$A$2),0,IF(ISBLANK(A51),0,IF((OR(EXACT(A51,LAT_Dreh!$C$2:$C$156))),VLOOKUP(A51,LAT_Dreh!$C$2:$I$156,4,FALSE))))</f>
        <v>0</v>
      </c>
      <c r="AJ51" s="29">
        <f t="shared" si="46"/>
        <v>51</v>
      </c>
      <c r="AK51" s="40">
        <f>VLOOKUP(AJ51,[1]Punktezuordnung!$A$2:$B$52,2,FALSE())</f>
        <v>0</v>
      </c>
      <c r="AL51" s="27">
        <v>1000</v>
      </c>
      <c r="AM51" s="29">
        <f t="shared" si="47"/>
        <v>51</v>
      </c>
      <c r="AN51" s="30">
        <f>VLOOKUP(AM51,[1]Punktezuordnung!$A$2:$B$52,2,FALSE())</f>
        <v>0</v>
      </c>
      <c r="AO51" s="52">
        <f t="array" ref="AO51">IF(ISBLANK(NIA_Weit!$A$2),0,IF(ISBLANK(A51),0,IF((OR(EXACT(A51,NIA_Weit!$C$2:$C$153))),VLOOKUP(A51,NIA_Weit!$C$2:$I$153,4,FALSE))))</f>
        <v>0</v>
      </c>
      <c r="AP51" s="29">
        <f t="shared" si="48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IF(ISBLANK(STO_Weit!$A$2),0,IF(ISBLANK(A51),0,IF((OR(EXACT(A51,STO_Weit!$C$2:$C$133))),VLOOKUP(A51,STO_Weit!$C$2:$I$133,4,FALSE))))</f>
        <v>0</v>
      </c>
      <c r="AS51" s="29">
        <f t="shared" si="49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IF(ISBLANK(STO_Schlagwurf!$A$2),0,IF(ISBLANK(A51),0,IF((OR(EXACT(A51,STO_Schlagwurf!$C$2:$C$133))),VLOOKUP(A51,STO_Schlagwurf!$C$2:$I$133,4,FALSE))))</f>
        <v>0</v>
      </c>
      <c r="AV51" s="29">
        <f t="shared" si="50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IF(ISBLANK(ANG_Hindernissprint!$A$2),100,IF(ISBLANK(A51),100,IF((OR(EXACT(A51,ANG_Hindernissprint!$C$2:$C$143))),VLOOKUP(A51,ANG_Hindernissprint!$C$2:$I$143,4,FALSE))))</f>
        <v>100</v>
      </c>
      <c r="AY51" s="33">
        <f t="shared" si="51"/>
        <v>51</v>
      </c>
      <c r="AZ51" s="30">
        <f>VLOOKUP(AY51,[1]Punktezuordnung!$A$2:$B$52,2,FALSE())</f>
        <v>0</v>
      </c>
      <c r="BA51" s="54">
        <f t="array" ref="BA51">IF(ISBLANK(ANG_Hoch!$A$2),0,IF(ISBLANK(A51),0,IF((OR(EXACT(A51,ANG_Hoch!$C$2:$C$143))),VLOOKUP(A51,ANG_Hoch!$C$2:$I$143,4,FALSE))))</f>
        <v>0</v>
      </c>
      <c r="BB51" s="29">
        <f t="shared" si="52"/>
        <v>51</v>
      </c>
      <c r="BC51" s="39">
        <f>VLOOKUP(BB51,[1]Punktezuordnung!$A$2:$B$52,2,FALSE())</f>
        <v>0</v>
      </c>
    </row>
    <row r="52" spans="1:55" x14ac:dyDescent="0.3">
      <c r="A52" s="53"/>
      <c r="B52" s="53"/>
      <c r="C52" s="53"/>
      <c r="D52" s="53"/>
      <c r="E52" s="29" t="str">
        <f t="shared" si="27"/>
        <v/>
      </c>
      <c r="F52" s="40">
        <f>SUM(LARGE(H52:S52,{1;2;3;4;5;6;7;8;9}))</f>
        <v>0</v>
      </c>
      <c r="G52" s="34">
        <f t="shared" si="28"/>
        <v>0</v>
      </c>
      <c r="H52" s="35">
        <f t="shared" si="29"/>
        <v>0</v>
      </c>
      <c r="I52" s="30">
        <f t="shared" si="30"/>
        <v>0</v>
      </c>
      <c r="J52" s="35">
        <f t="shared" si="31"/>
        <v>0</v>
      </c>
      <c r="K52" s="30">
        <f t="shared" si="32"/>
        <v>0</v>
      </c>
      <c r="L52" s="31">
        <f t="shared" si="33"/>
        <v>0</v>
      </c>
      <c r="M52" s="32">
        <f t="shared" si="34"/>
        <v>0</v>
      </c>
      <c r="N52" s="36">
        <f t="shared" si="35"/>
        <v>0</v>
      </c>
      <c r="O52" s="51">
        <f t="shared" si="36"/>
        <v>0</v>
      </c>
      <c r="P52" s="35">
        <f t="shared" si="37"/>
        <v>0</v>
      </c>
      <c r="Q52" s="30">
        <f t="shared" si="38"/>
        <v>0</v>
      </c>
      <c r="R52" s="35">
        <f t="shared" si="39"/>
        <v>0</v>
      </c>
      <c r="S52" s="30">
        <f t="shared" si="40"/>
        <v>0</v>
      </c>
      <c r="T52" s="25">
        <f t="array" ref="T52">IF(ISBLANK(ALS_Sprint!$A$2),100,IF(ISBLANK(A52),100,IF((OR(EXACT(A52,ALS_Sprint!$C$2:$C$148))),VLOOKUP(A52,ALS_Sprint!$C$2:$I$148,4,FALSE))))</f>
        <v>100</v>
      </c>
      <c r="U52" s="29">
        <f t="shared" si="41"/>
        <v>51</v>
      </c>
      <c r="V52" s="40">
        <f>VLOOKUP(U52,[1]Punktezuordnung!$A$2:$B$52,2,FALSE())</f>
        <v>0</v>
      </c>
      <c r="W52" s="55">
        <f t="array" ref="W52">IF(ISBLANK(ALS_Wurf!$A$2),0,IF(ISBLANK(A52),0,IF((OR(EXACT(A52,ALS_Wurf!$C$2:$C$148))),VLOOKUP(A52,ALS_Wurf!$C$2:$I$148,4,FALSE))))</f>
        <v>0</v>
      </c>
      <c r="X52" s="29">
        <f t="shared" si="42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IF(ISBLANK(FRI_Sprint!$A$2),100,IF(ISBLANK(A52),100,IF((OR(EXACT(A52,FRI_Sprint!$C$2:$C$149))),VLOOKUP(A52,FRI_Sprint!$C$2:$I$149,4,FALSE))))</f>
        <v>100</v>
      </c>
      <c r="AA52" s="29">
        <f t="shared" si="43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IF(ISBLANK(FRI_Stoß!$A$2),0,IF(ISBLANK(A52),0,IF((OR(EXACT(A52,FRI_Stoß!$C$2:$C$147))),VLOOKUP(A52,FRI_Stoß!$C$2:$I$147,4,FALSE))))</f>
        <v>0</v>
      </c>
      <c r="AD52" s="29">
        <f t="shared" si="44"/>
        <v>51</v>
      </c>
      <c r="AE52" s="40">
        <f>VLOOKUP(AD52,[1]Punktezuordnung!$A$2:$B$52,2,FALSE())</f>
        <v>0</v>
      </c>
      <c r="AF52" s="59">
        <f t="array" ref="AF52">IF(ISBLANK(LAT_Zielweit!$A$2),0,IF(ISBLANK(A52),0,IF((OR(EXACT(A52,LAT_Zielweit!$C$2:$C$155))),VLOOKUP(A52,LAT_Zielweit!$C$2:$I$155,4,FALSE))))</f>
        <v>0</v>
      </c>
      <c r="AG52" s="29">
        <f t="shared" si="45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IF(ISBLANK(LAT_Dreh!$A$2),0,IF(ISBLANK(A52),0,IF((OR(EXACT(A52,LAT_Dreh!$C$2:$C$156))),VLOOKUP(A52,LAT_Dreh!$C$2:$I$156,4,FALSE))))</f>
        <v>0</v>
      </c>
      <c r="AJ52" s="29">
        <f t="shared" si="46"/>
        <v>51</v>
      </c>
      <c r="AK52" s="40">
        <f>VLOOKUP(AJ52,[1]Punktezuordnung!$A$2:$B$52,2,FALSE())</f>
        <v>0</v>
      </c>
      <c r="AL52" s="27">
        <v>1000</v>
      </c>
      <c r="AM52" s="29">
        <f t="shared" si="47"/>
        <v>51</v>
      </c>
      <c r="AN52" s="30">
        <f>VLOOKUP(AM52,[1]Punktezuordnung!$A$2:$B$52,2,FALSE())</f>
        <v>0</v>
      </c>
      <c r="AO52" s="52">
        <f t="array" ref="AO52">IF(ISBLANK(NIA_Weit!$A$2),0,IF(ISBLANK(A52),0,IF((OR(EXACT(A52,NIA_Weit!$C$2:$C$153))),VLOOKUP(A52,NIA_Weit!$C$2:$I$153,4,FALSE))))</f>
        <v>0</v>
      </c>
      <c r="AP52" s="29">
        <f t="shared" si="48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IF(ISBLANK(STO_Weit!$A$2),0,IF(ISBLANK(A52),0,IF((OR(EXACT(A52,STO_Weit!$C$2:$C$133))),VLOOKUP(A52,STO_Weit!$C$2:$I$133,4,FALSE))))</f>
        <v>0</v>
      </c>
      <c r="AS52" s="29">
        <f t="shared" si="49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IF(ISBLANK(STO_Schlagwurf!$A$2),0,IF(ISBLANK(A52),0,IF((OR(EXACT(A52,STO_Schlagwurf!$C$2:$C$133))),VLOOKUP(A52,STO_Schlagwurf!$C$2:$I$133,4,FALSE))))</f>
        <v>0</v>
      </c>
      <c r="AV52" s="29">
        <f t="shared" si="50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IF(ISBLANK(ANG_Hindernissprint!$A$2),100,IF(ISBLANK(A52),100,IF((OR(EXACT(A52,ANG_Hindernissprint!$C$2:$C$143))),VLOOKUP(A52,ANG_Hindernissprint!$C$2:$I$143,4,FALSE))))</f>
        <v>100</v>
      </c>
      <c r="AY52" s="33">
        <f t="shared" si="51"/>
        <v>51</v>
      </c>
      <c r="AZ52" s="30">
        <f>VLOOKUP(AY52,[1]Punktezuordnung!$A$2:$B$52,2,FALSE())</f>
        <v>0</v>
      </c>
      <c r="BA52" s="54">
        <f t="array" ref="BA52">IF(ISBLANK(ANG_Hoch!$A$2),0,IF(ISBLANK(A52),0,IF((OR(EXACT(A52,ANG_Hoch!$C$2:$C$143))),VLOOKUP(A52,ANG_Hoch!$C$2:$I$143,4,FALSE))))</f>
        <v>0</v>
      </c>
      <c r="BB52" s="29">
        <f t="shared" si="52"/>
        <v>51</v>
      </c>
      <c r="BC52" s="39">
        <f>VLOOKUP(BB52,[1]Punktezuordnung!$A$2:$B$52,2,FALSE())</f>
        <v>0</v>
      </c>
    </row>
    <row r="53" spans="1:55" x14ac:dyDescent="0.3">
      <c r="A53" s="53"/>
      <c r="B53" s="53"/>
      <c r="C53" s="53"/>
      <c r="D53" s="53"/>
      <c r="E53" s="29" t="str">
        <f t="shared" si="27"/>
        <v/>
      </c>
      <c r="F53" s="40">
        <f>SUM(LARGE(H53:S53,{1;2;3;4;5;6;7;8;9}))</f>
        <v>0</v>
      </c>
      <c r="G53" s="34">
        <f t="shared" si="28"/>
        <v>0</v>
      </c>
      <c r="H53" s="35">
        <f t="shared" si="29"/>
        <v>0</v>
      </c>
      <c r="I53" s="30">
        <f t="shared" si="30"/>
        <v>0</v>
      </c>
      <c r="J53" s="35">
        <f t="shared" si="31"/>
        <v>0</v>
      </c>
      <c r="K53" s="30">
        <f t="shared" si="32"/>
        <v>0</v>
      </c>
      <c r="L53" s="31">
        <f t="shared" si="33"/>
        <v>0</v>
      </c>
      <c r="M53" s="32">
        <f t="shared" si="34"/>
        <v>0</v>
      </c>
      <c r="N53" s="36">
        <f t="shared" si="35"/>
        <v>0</v>
      </c>
      <c r="O53" s="51">
        <f t="shared" si="36"/>
        <v>0</v>
      </c>
      <c r="P53" s="35">
        <f t="shared" si="37"/>
        <v>0</v>
      </c>
      <c r="Q53" s="30">
        <f t="shared" si="38"/>
        <v>0</v>
      </c>
      <c r="R53" s="35">
        <f t="shared" si="39"/>
        <v>0</v>
      </c>
      <c r="S53" s="30">
        <f t="shared" si="40"/>
        <v>0</v>
      </c>
      <c r="T53" s="25">
        <f t="array" ref="T53">IF(ISBLANK(ALS_Sprint!$A$2),100,IF(ISBLANK(A53),100,IF((OR(EXACT(A53,ALS_Sprint!$C$2:$C$148))),VLOOKUP(A53,ALS_Sprint!$C$2:$I$148,4,FALSE))))</f>
        <v>100</v>
      </c>
      <c r="U53" s="29">
        <f t="shared" si="41"/>
        <v>51</v>
      </c>
      <c r="V53" s="40">
        <f>VLOOKUP(U53,[1]Punktezuordnung!$A$2:$B$52,2,FALSE())</f>
        <v>0</v>
      </c>
      <c r="W53" s="55">
        <f t="array" ref="W53">IF(ISBLANK(ALS_Wurf!$A$2),0,IF(ISBLANK(A53),0,IF((OR(EXACT(A53,ALS_Wurf!$C$2:$C$148))),VLOOKUP(A53,ALS_Wurf!$C$2:$I$148,4,FALSE))))</f>
        <v>0</v>
      </c>
      <c r="X53" s="29">
        <f t="shared" si="42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IF(ISBLANK(FRI_Sprint!$A$2),100,IF(ISBLANK(A53),100,IF((OR(EXACT(A53,FRI_Sprint!$C$2:$C$149))),VLOOKUP(A53,FRI_Sprint!$C$2:$I$149,4,FALSE))))</f>
        <v>100</v>
      </c>
      <c r="AA53" s="29">
        <f t="shared" si="43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IF(ISBLANK(FRI_Stoß!$A$2),0,IF(ISBLANK(A53),0,IF((OR(EXACT(A53,FRI_Stoß!$C$2:$C$147))),VLOOKUP(A53,FRI_Stoß!$C$2:$I$147,4,FALSE))))</f>
        <v>0</v>
      </c>
      <c r="AD53" s="29">
        <f t="shared" si="44"/>
        <v>51</v>
      </c>
      <c r="AE53" s="40">
        <f>VLOOKUP(AD53,[1]Punktezuordnung!$A$2:$B$52,2,FALSE())</f>
        <v>0</v>
      </c>
      <c r="AF53" s="59">
        <f t="array" ref="AF53">IF(ISBLANK(LAT_Zielweit!$A$2),0,IF(ISBLANK(A53),0,IF((OR(EXACT(A53,LAT_Zielweit!$C$2:$C$155))),VLOOKUP(A53,LAT_Zielweit!$C$2:$I$155,4,FALSE))))</f>
        <v>0</v>
      </c>
      <c r="AG53" s="29">
        <f t="shared" si="45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IF(ISBLANK(LAT_Dreh!$A$2),0,IF(ISBLANK(A53),0,IF((OR(EXACT(A53,LAT_Dreh!$C$2:$C$156))),VLOOKUP(A53,LAT_Dreh!$C$2:$I$156,4,FALSE))))</f>
        <v>0</v>
      </c>
      <c r="AJ53" s="29">
        <f t="shared" si="46"/>
        <v>51</v>
      </c>
      <c r="AK53" s="40">
        <f>VLOOKUP(AJ53,[1]Punktezuordnung!$A$2:$B$52,2,FALSE())</f>
        <v>0</v>
      </c>
      <c r="AL53" s="27">
        <v>1000</v>
      </c>
      <c r="AM53" s="29">
        <f t="shared" si="47"/>
        <v>51</v>
      </c>
      <c r="AN53" s="30">
        <f>VLOOKUP(AM53,[1]Punktezuordnung!$A$2:$B$52,2,FALSE())</f>
        <v>0</v>
      </c>
      <c r="AO53" s="52">
        <f t="array" ref="AO53">IF(ISBLANK(NIA_Weit!$A$2),0,IF(ISBLANK(A53),0,IF((OR(EXACT(A53,NIA_Weit!$C$2:$C$153))),VLOOKUP(A53,NIA_Weit!$C$2:$I$153,4,FALSE))))</f>
        <v>0</v>
      </c>
      <c r="AP53" s="29">
        <f t="shared" si="48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IF(ISBLANK(STO_Weit!$A$2),0,IF(ISBLANK(A53),0,IF((OR(EXACT(A53,STO_Weit!$C$2:$C$133))),VLOOKUP(A53,STO_Weit!$C$2:$I$133,4,FALSE))))</f>
        <v>0</v>
      </c>
      <c r="AS53" s="29">
        <f t="shared" si="49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IF(ISBLANK(STO_Schlagwurf!$A$2),0,IF(ISBLANK(A53),0,IF((OR(EXACT(A53,STO_Schlagwurf!$C$2:$C$133))),VLOOKUP(A53,STO_Schlagwurf!$C$2:$I$133,4,FALSE))))</f>
        <v>0</v>
      </c>
      <c r="AV53" s="29">
        <f t="shared" si="50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IF(ISBLANK(ANG_Hindernissprint!$A$2),100,IF(ISBLANK(A53),100,IF((OR(EXACT(A53,ANG_Hindernissprint!$C$2:$C$143))),VLOOKUP(A53,ANG_Hindernissprint!$C$2:$I$143,4,FALSE))))</f>
        <v>100</v>
      </c>
      <c r="AY53" s="33">
        <f t="shared" si="51"/>
        <v>51</v>
      </c>
      <c r="AZ53" s="30">
        <f>VLOOKUP(AY53,[1]Punktezuordnung!$A$2:$B$52,2,FALSE())</f>
        <v>0</v>
      </c>
      <c r="BA53" s="54">
        <f t="array" ref="BA53">IF(ISBLANK(ANG_Hoch!$A$2),0,IF(ISBLANK(A53),0,IF((OR(EXACT(A53,ANG_Hoch!$C$2:$C$143))),VLOOKUP(A53,ANG_Hoch!$C$2:$I$143,4,FALSE))))</f>
        <v>0</v>
      </c>
      <c r="BB53" s="29">
        <f t="shared" si="52"/>
        <v>51</v>
      </c>
      <c r="BC53" s="39">
        <f>VLOOKUP(BB53,[1]Punktezuordnung!$A$2:$B$52,2,FALSE())</f>
        <v>0</v>
      </c>
    </row>
    <row r="54" spans="1:55" x14ac:dyDescent="0.3">
      <c r="A54" s="53"/>
      <c r="B54" s="53"/>
      <c r="C54" s="53"/>
      <c r="D54" s="53"/>
      <c r="E54" s="29" t="str">
        <f t="shared" si="27"/>
        <v/>
      </c>
      <c r="F54" s="40">
        <f>SUM(LARGE(H54:S54,{1;2;3;4;5;6;7;8;9}))</f>
        <v>0</v>
      </c>
      <c r="G54" s="34">
        <f t="shared" si="28"/>
        <v>0</v>
      </c>
      <c r="H54" s="35">
        <f t="shared" si="29"/>
        <v>0</v>
      </c>
      <c r="I54" s="30">
        <f t="shared" si="30"/>
        <v>0</v>
      </c>
      <c r="J54" s="35">
        <f t="shared" si="31"/>
        <v>0</v>
      </c>
      <c r="K54" s="30">
        <f t="shared" si="32"/>
        <v>0</v>
      </c>
      <c r="L54" s="31">
        <f t="shared" si="33"/>
        <v>0</v>
      </c>
      <c r="M54" s="32">
        <f t="shared" si="34"/>
        <v>0</v>
      </c>
      <c r="N54" s="36">
        <f t="shared" si="35"/>
        <v>0</v>
      </c>
      <c r="O54" s="51">
        <f t="shared" si="36"/>
        <v>0</v>
      </c>
      <c r="P54" s="35">
        <f t="shared" si="37"/>
        <v>0</v>
      </c>
      <c r="Q54" s="30">
        <f t="shared" si="38"/>
        <v>0</v>
      </c>
      <c r="R54" s="35">
        <f t="shared" si="39"/>
        <v>0</v>
      </c>
      <c r="S54" s="30">
        <f t="shared" si="40"/>
        <v>0</v>
      </c>
      <c r="T54" s="25">
        <f t="array" ref="T54">IF(ISBLANK(ALS_Sprint!$A$2),100,IF(ISBLANK(A54),100,IF((OR(EXACT(A54,ALS_Sprint!$C$2:$C$148))),VLOOKUP(A54,ALS_Sprint!$C$2:$I$148,4,FALSE))))</f>
        <v>100</v>
      </c>
      <c r="U54" s="29">
        <f t="shared" si="41"/>
        <v>51</v>
      </c>
      <c r="V54" s="40">
        <f>VLOOKUP(U54,[1]Punktezuordnung!$A$2:$B$52,2,FALSE())</f>
        <v>0</v>
      </c>
      <c r="W54" s="55">
        <f t="array" ref="W54">IF(ISBLANK(ALS_Wurf!$A$2),0,IF(ISBLANK(A54),0,IF((OR(EXACT(A54,ALS_Wurf!$C$2:$C$148))),VLOOKUP(A54,ALS_Wurf!$C$2:$I$148,4,FALSE))))</f>
        <v>0</v>
      </c>
      <c r="X54" s="29">
        <f t="shared" si="42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IF(ISBLANK(FRI_Sprint!$A$2),100,IF(ISBLANK(A54),100,IF((OR(EXACT(A54,FRI_Sprint!$C$2:$C$149))),VLOOKUP(A54,FRI_Sprint!$C$2:$I$149,4,FALSE))))</f>
        <v>100</v>
      </c>
      <c r="AA54" s="29">
        <f t="shared" si="43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IF(ISBLANK(FRI_Stoß!$A$2),0,IF(ISBLANK(A54),0,IF((OR(EXACT(A54,FRI_Stoß!$C$2:$C$147))),VLOOKUP(A54,FRI_Stoß!$C$2:$I$147,4,FALSE))))</f>
        <v>0</v>
      </c>
      <c r="AD54" s="29">
        <f t="shared" si="44"/>
        <v>51</v>
      </c>
      <c r="AE54" s="40">
        <f>VLOOKUP(AD54,[1]Punktezuordnung!$A$2:$B$52,2,FALSE())</f>
        <v>0</v>
      </c>
      <c r="AF54" s="59">
        <f t="array" ref="AF54">IF(ISBLANK(LAT_Zielweit!$A$2),0,IF(ISBLANK(A54),0,IF((OR(EXACT(A54,LAT_Zielweit!$C$2:$C$155))),VLOOKUP(A54,LAT_Zielweit!$C$2:$I$155,4,FALSE))))</f>
        <v>0</v>
      </c>
      <c r="AG54" s="29">
        <f t="shared" si="45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IF(ISBLANK(LAT_Dreh!$A$2),0,IF(ISBLANK(A54),0,IF((OR(EXACT(A54,LAT_Dreh!$C$2:$C$156))),VLOOKUP(A54,LAT_Dreh!$C$2:$I$156,4,FALSE))))</f>
        <v>0</v>
      </c>
      <c r="AJ54" s="29">
        <f t="shared" si="46"/>
        <v>51</v>
      </c>
      <c r="AK54" s="40">
        <f>VLOOKUP(AJ54,[1]Punktezuordnung!$A$2:$B$52,2,FALSE())</f>
        <v>0</v>
      </c>
      <c r="AL54" s="27">
        <v>1000</v>
      </c>
      <c r="AM54" s="29">
        <f t="shared" si="47"/>
        <v>51</v>
      </c>
      <c r="AN54" s="30">
        <f>VLOOKUP(AM54,[1]Punktezuordnung!$A$2:$B$52,2,FALSE())</f>
        <v>0</v>
      </c>
      <c r="AO54" s="52">
        <f t="array" ref="AO54">IF(ISBLANK(NIA_Weit!$A$2),0,IF(ISBLANK(A54),0,IF((OR(EXACT(A54,NIA_Weit!$C$2:$C$153))),VLOOKUP(A54,NIA_Weit!$C$2:$I$153,4,FALSE))))</f>
        <v>0</v>
      </c>
      <c r="AP54" s="29">
        <f t="shared" si="48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IF(ISBLANK(STO_Weit!$A$2),0,IF(ISBLANK(A54),0,IF((OR(EXACT(A54,STO_Weit!$C$2:$C$133))),VLOOKUP(A54,STO_Weit!$C$2:$I$133,4,FALSE))))</f>
        <v>0</v>
      </c>
      <c r="AS54" s="29">
        <f t="shared" si="49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IF(ISBLANK(STO_Schlagwurf!$A$2),0,IF(ISBLANK(A54),0,IF((OR(EXACT(A54,STO_Schlagwurf!$C$2:$C$133))),VLOOKUP(A54,STO_Schlagwurf!$C$2:$I$133,4,FALSE))))</f>
        <v>0</v>
      </c>
      <c r="AV54" s="29">
        <f t="shared" si="50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IF(ISBLANK(ANG_Hindernissprint!$A$2),100,IF(ISBLANK(A54),100,IF((OR(EXACT(A54,ANG_Hindernissprint!$C$2:$C$143))),VLOOKUP(A54,ANG_Hindernissprint!$C$2:$I$143,4,FALSE))))</f>
        <v>100</v>
      </c>
      <c r="AY54" s="33">
        <f t="shared" si="51"/>
        <v>51</v>
      </c>
      <c r="AZ54" s="30">
        <f>VLOOKUP(AY54,[1]Punktezuordnung!$A$2:$B$52,2,FALSE())</f>
        <v>0</v>
      </c>
      <c r="BA54" s="54">
        <f t="array" ref="BA54">IF(ISBLANK(ANG_Hoch!$A$2),0,IF(ISBLANK(A54),0,IF((OR(EXACT(A54,ANG_Hoch!$C$2:$C$143))),VLOOKUP(A54,ANG_Hoch!$C$2:$I$143,4,FALSE))))</f>
        <v>0</v>
      </c>
      <c r="BB54" s="29">
        <f t="shared" si="52"/>
        <v>51</v>
      </c>
      <c r="BC54" s="39">
        <f>VLOOKUP(BB54,[1]Punktezuordnung!$A$2:$B$52,2,FALSE())</f>
        <v>0</v>
      </c>
    </row>
    <row r="55" spans="1:55" x14ac:dyDescent="0.3">
      <c r="A55" s="53"/>
      <c r="B55" s="53"/>
      <c r="C55" s="53"/>
      <c r="D55" s="53"/>
      <c r="E55" s="29" t="str">
        <f t="shared" si="27"/>
        <v/>
      </c>
      <c r="F55" s="40">
        <f>SUM(LARGE(H55:S55,{1;2;3;4;5;6;7;8;9}))</f>
        <v>0</v>
      </c>
      <c r="G55" s="34">
        <f t="shared" si="28"/>
        <v>0</v>
      </c>
      <c r="H55" s="35">
        <f t="shared" si="29"/>
        <v>0</v>
      </c>
      <c r="I55" s="30">
        <f t="shared" si="30"/>
        <v>0</v>
      </c>
      <c r="J55" s="35">
        <f t="shared" si="31"/>
        <v>0</v>
      </c>
      <c r="K55" s="30">
        <f t="shared" si="32"/>
        <v>0</v>
      </c>
      <c r="L55" s="31">
        <f t="shared" si="33"/>
        <v>0</v>
      </c>
      <c r="M55" s="32">
        <f t="shared" si="34"/>
        <v>0</v>
      </c>
      <c r="N55" s="36">
        <f t="shared" si="35"/>
        <v>0</v>
      </c>
      <c r="O55" s="51">
        <f t="shared" si="36"/>
        <v>0</v>
      </c>
      <c r="P55" s="35">
        <f t="shared" si="37"/>
        <v>0</v>
      </c>
      <c r="Q55" s="30">
        <f t="shared" si="38"/>
        <v>0</v>
      </c>
      <c r="R55" s="35">
        <f t="shared" si="39"/>
        <v>0</v>
      </c>
      <c r="S55" s="30">
        <f t="shared" si="40"/>
        <v>0</v>
      </c>
      <c r="T55" s="25">
        <f t="array" ref="T55">IF(ISBLANK(ALS_Sprint!$A$2),100,IF(ISBLANK(A55),100,IF((OR(EXACT(A55,ALS_Sprint!$C$2:$C$148))),VLOOKUP(A55,ALS_Sprint!$C$2:$I$148,4,FALSE))))</f>
        <v>100</v>
      </c>
      <c r="U55" s="29">
        <f t="shared" si="41"/>
        <v>51</v>
      </c>
      <c r="V55" s="40">
        <f>VLOOKUP(U55,[1]Punktezuordnung!$A$2:$B$52,2,FALSE())</f>
        <v>0</v>
      </c>
      <c r="W55" s="55">
        <f t="array" ref="W55">IF(ISBLANK(ALS_Wurf!$A$2),0,IF(ISBLANK(A55),0,IF((OR(EXACT(A55,ALS_Wurf!$C$2:$C$148))),VLOOKUP(A55,ALS_Wurf!$C$2:$I$148,4,FALSE))))</f>
        <v>0</v>
      </c>
      <c r="X55" s="29">
        <f t="shared" si="42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IF(ISBLANK(FRI_Sprint!$A$2),100,IF(ISBLANK(A55),100,IF((OR(EXACT(A55,FRI_Sprint!$C$2:$C$149))),VLOOKUP(A55,FRI_Sprint!$C$2:$I$149,4,FALSE))))</f>
        <v>100</v>
      </c>
      <c r="AA55" s="29">
        <f t="shared" si="43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IF(ISBLANK(FRI_Stoß!$A$2),0,IF(ISBLANK(A55),0,IF((OR(EXACT(A55,FRI_Stoß!$C$2:$C$147))),VLOOKUP(A55,FRI_Stoß!$C$2:$I$147,4,FALSE))))</f>
        <v>0</v>
      </c>
      <c r="AD55" s="29">
        <f t="shared" si="44"/>
        <v>51</v>
      </c>
      <c r="AE55" s="40">
        <f>VLOOKUP(AD55,[1]Punktezuordnung!$A$2:$B$52,2,FALSE())</f>
        <v>0</v>
      </c>
      <c r="AF55" s="59">
        <f t="array" ref="AF55">IF(ISBLANK(LAT_Zielweit!$A$2),0,IF(ISBLANK(A55),0,IF((OR(EXACT(A55,LAT_Zielweit!$C$2:$C$155))),VLOOKUP(A55,LAT_Zielweit!$C$2:$I$155,4,FALSE))))</f>
        <v>0</v>
      </c>
      <c r="AG55" s="29">
        <f t="shared" si="45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IF(ISBLANK(LAT_Dreh!$A$2),0,IF(ISBLANK(A55),0,IF((OR(EXACT(A55,LAT_Dreh!$C$2:$C$156))),VLOOKUP(A55,LAT_Dreh!$C$2:$I$156,4,FALSE))))</f>
        <v>0</v>
      </c>
      <c r="AJ55" s="29">
        <f t="shared" si="46"/>
        <v>51</v>
      </c>
      <c r="AK55" s="40">
        <f>VLOOKUP(AJ55,[1]Punktezuordnung!$A$2:$B$52,2,FALSE())</f>
        <v>0</v>
      </c>
      <c r="AL55" s="27">
        <v>1000</v>
      </c>
      <c r="AM55" s="29">
        <f t="shared" si="47"/>
        <v>51</v>
      </c>
      <c r="AN55" s="30">
        <f>VLOOKUP(AM55,[1]Punktezuordnung!$A$2:$B$52,2,FALSE())</f>
        <v>0</v>
      </c>
      <c r="AO55" s="52">
        <f t="array" ref="AO55">IF(ISBLANK(NIA_Weit!$A$2),0,IF(ISBLANK(A55),0,IF((OR(EXACT(A55,NIA_Weit!$C$2:$C$153))),VLOOKUP(A55,NIA_Weit!$C$2:$I$153,4,FALSE))))</f>
        <v>0</v>
      </c>
      <c r="AP55" s="29">
        <f t="shared" si="48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IF(ISBLANK(STO_Weit!$A$2),0,IF(ISBLANK(A55),0,IF((OR(EXACT(A55,STO_Weit!$C$2:$C$133))),VLOOKUP(A55,STO_Weit!$C$2:$I$133,4,FALSE))))</f>
        <v>0</v>
      </c>
      <c r="AS55" s="29">
        <f t="shared" si="49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IF(ISBLANK(STO_Schlagwurf!$A$2),0,IF(ISBLANK(A55),0,IF((OR(EXACT(A55,STO_Schlagwurf!$C$2:$C$133))),VLOOKUP(A55,STO_Schlagwurf!$C$2:$I$133,4,FALSE))))</f>
        <v>0</v>
      </c>
      <c r="AV55" s="29">
        <f t="shared" si="50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IF(ISBLANK(ANG_Hindernissprint!$A$2),100,IF(ISBLANK(A55),100,IF((OR(EXACT(A55,ANG_Hindernissprint!$C$2:$C$143))),VLOOKUP(A55,ANG_Hindernissprint!$C$2:$I$143,4,FALSE))))</f>
        <v>100</v>
      </c>
      <c r="AY55" s="33">
        <f t="shared" si="51"/>
        <v>51</v>
      </c>
      <c r="AZ55" s="30">
        <f>VLOOKUP(AY55,[1]Punktezuordnung!$A$2:$B$52,2,FALSE())</f>
        <v>0</v>
      </c>
      <c r="BA55" s="54">
        <f t="array" ref="BA55">IF(ISBLANK(ANG_Hoch!$A$2),0,IF(ISBLANK(A55),0,IF((OR(EXACT(A55,ANG_Hoch!$C$2:$C$143))),VLOOKUP(A55,ANG_Hoch!$C$2:$I$143,4,FALSE))))</f>
        <v>0</v>
      </c>
      <c r="BB55" s="29">
        <f t="shared" si="52"/>
        <v>51</v>
      </c>
      <c r="BC55" s="39">
        <f>VLOOKUP(BB55,[1]Punktezuordnung!$A$2:$B$52,2,FALSE())</f>
        <v>0</v>
      </c>
    </row>
    <row r="56" spans="1:55" x14ac:dyDescent="0.3">
      <c r="A56" s="53"/>
      <c r="B56" s="53"/>
      <c r="C56" s="53"/>
      <c r="D56" s="53"/>
      <c r="E56" s="29" t="str">
        <f t="shared" si="27"/>
        <v/>
      </c>
      <c r="F56" s="40">
        <f>SUM(LARGE(H56:S56,{1;2;3;4;5;6;7;8;9}))</f>
        <v>0</v>
      </c>
      <c r="G56" s="34">
        <f t="shared" si="28"/>
        <v>0</v>
      </c>
      <c r="H56" s="35">
        <f t="shared" si="29"/>
        <v>0</v>
      </c>
      <c r="I56" s="30">
        <f t="shared" si="30"/>
        <v>0</v>
      </c>
      <c r="J56" s="35">
        <f t="shared" si="31"/>
        <v>0</v>
      </c>
      <c r="K56" s="30">
        <f t="shared" si="32"/>
        <v>0</v>
      </c>
      <c r="L56" s="31">
        <f t="shared" si="33"/>
        <v>0</v>
      </c>
      <c r="M56" s="32">
        <f t="shared" si="34"/>
        <v>0</v>
      </c>
      <c r="N56" s="36">
        <f t="shared" si="35"/>
        <v>0</v>
      </c>
      <c r="O56" s="51">
        <f t="shared" si="36"/>
        <v>0</v>
      </c>
      <c r="P56" s="35">
        <f t="shared" si="37"/>
        <v>0</v>
      </c>
      <c r="Q56" s="30">
        <f t="shared" si="38"/>
        <v>0</v>
      </c>
      <c r="R56" s="35">
        <f t="shared" si="39"/>
        <v>0</v>
      </c>
      <c r="S56" s="30">
        <f t="shared" si="40"/>
        <v>0</v>
      </c>
      <c r="T56" s="25">
        <f t="array" ref="T56">IF(ISBLANK(ALS_Sprint!$A$2),100,IF(ISBLANK(A56),100,IF((OR(EXACT(A56,ALS_Sprint!$C$2:$C$148))),VLOOKUP(A56,ALS_Sprint!$C$2:$I$148,4,FALSE))))</f>
        <v>100</v>
      </c>
      <c r="U56" s="29">
        <f t="shared" si="41"/>
        <v>51</v>
      </c>
      <c r="V56" s="40">
        <f>VLOOKUP(U56,[1]Punktezuordnung!$A$2:$B$52,2,FALSE())</f>
        <v>0</v>
      </c>
      <c r="W56" s="55">
        <f t="array" ref="W56">IF(ISBLANK(ALS_Wurf!$A$2),0,IF(ISBLANK(A56),0,IF((OR(EXACT(A56,ALS_Wurf!$C$2:$C$148))),VLOOKUP(A56,ALS_Wurf!$C$2:$I$148,4,FALSE))))</f>
        <v>0</v>
      </c>
      <c r="X56" s="29">
        <f t="shared" si="42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IF(ISBLANK(FRI_Sprint!$A$2),100,IF(ISBLANK(A56),100,IF((OR(EXACT(A56,FRI_Sprint!$C$2:$C$149))),VLOOKUP(A56,FRI_Sprint!$C$2:$I$149,4,FALSE))))</f>
        <v>100</v>
      </c>
      <c r="AA56" s="29">
        <f t="shared" si="43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IF(ISBLANK(FRI_Stoß!$A$2),0,IF(ISBLANK(A56),0,IF((OR(EXACT(A56,FRI_Stoß!$C$2:$C$147))),VLOOKUP(A56,FRI_Stoß!$C$2:$I$147,4,FALSE))))</f>
        <v>0</v>
      </c>
      <c r="AD56" s="29">
        <f t="shared" si="44"/>
        <v>51</v>
      </c>
      <c r="AE56" s="40">
        <f>VLOOKUP(AD56,[1]Punktezuordnung!$A$2:$B$52,2,FALSE())</f>
        <v>0</v>
      </c>
      <c r="AF56" s="59">
        <f t="array" ref="AF56">IF(ISBLANK(LAT_Zielweit!$A$2),0,IF(ISBLANK(A56),0,IF((OR(EXACT(A56,LAT_Zielweit!$C$2:$C$155))),VLOOKUP(A56,LAT_Zielweit!$C$2:$I$155,4,FALSE))))</f>
        <v>0</v>
      </c>
      <c r="AG56" s="29">
        <f t="shared" si="45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IF(ISBLANK(LAT_Dreh!$A$2),0,IF(ISBLANK(A56),0,IF((OR(EXACT(A56,LAT_Dreh!$C$2:$C$156))),VLOOKUP(A56,LAT_Dreh!$C$2:$I$156,4,FALSE))))</f>
        <v>0</v>
      </c>
      <c r="AJ56" s="29">
        <f t="shared" si="46"/>
        <v>51</v>
      </c>
      <c r="AK56" s="40">
        <f>VLOOKUP(AJ56,[1]Punktezuordnung!$A$2:$B$52,2,FALSE())</f>
        <v>0</v>
      </c>
      <c r="AL56" s="27">
        <v>1000</v>
      </c>
      <c r="AM56" s="29">
        <f t="shared" si="47"/>
        <v>51</v>
      </c>
      <c r="AN56" s="30">
        <f>VLOOKUP(AM56,[1]Punktezuordnung!$A$2:$B$52,2,FALSE())</f>
        <v>0</v>
      </c>
      <c r="AO56" s="52">
        <f t="array" ref="AO56">IF(ISBLANK(NIA_Weit!$A$2),0,IF(ISBLANK(A56),0,IF((OR(EXACT(A56,NIA_Weit!$C$2:$C$153))),VLOOKUP(A56,NIA_Weit!$C$2:$I$153,4,FALSE))))</f>
        <v>0</v>
      </c>
      <c r="AP56" s="29">
        <f t="shared" si="48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IF(ISBLANK(STO_Weit!$A$2),0,IF(ISBLANK(A56),0,IF((OR(EXACT(A56,STO_Weit!$C$2:$C$133))),VLOOKUP(A56,STO_Weit!$C$2:$I$133,4,FALSE))))</f>
        <v>0</v>
      </c>
      <c r="AS56" s="29">
        <f t="shared" si="49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IF(ISBLANK(STO_Schlagwurf!$A$2),0,IF(ISBLANK(A56),0,IF((OR(EXACT(A56,STO_Schlagwurf!$C$2:$C$133))),VLOOKUP(A56,STO_Schlagwurf!$C$2:$I$133,4,FALSE))))</f>
        <v>0</v>
      </c>
      <c r="AV56" s="29">
        <f t="shared" si="50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IF(ISBLANK(ANG_Hindernissprint!$A$2),100,IF(ISBLANK(A56),100,IF((OR(EXACT(A56,ANG_Hindernissprint!$C$2:$C$143))),VLOOKUP(A56,ANG_Hindernissprint!$C$2:$I$143,4,FALSE))))</f>
        <v>100</v>
      </c>
      <c r="AY56" s="33">
        <f t="shared" si="51"/>
        <v>51</v>
      </c>
      <c r="AZ56" s="30">
        <f>VLOOKUP(AY56,[1]Punktezuordnung!$A$2:$B$52,2,FALSE())</f>
        <v>0</v>
      </c>
      <c r="BA56" s="54">
        <f t="array" ref="BA56">IF(ISBLANK(ANG_Hoch!$A$2),0,IF(ISBLANK(A56),0,IF((OR(EXACT(A56,ANG_Hoch!$C$2:$C$143))),VLOOKUP(A56,ANG_Hoch!$C$2:$I$143,4,FALSE))))</f>
        <v>0</v>
      </c>
      <c r="BB56" s="29">
        <f t="shared" si="52"/>
        <v>51</v>
      </c>
      <c r="BC56" s="39">
        <f>VLOOKUP(BB56,[1]Punktezuordnung!$A$2:$B$52,2,FALSE())</f>
        <v>0</v>
      </c>
    </row>
    <row r="57" spans="1:55" x14ac:dyDescent="0.3">
      <c r="A57" s="53"/>
      <c r="B57" s="53"/>
      <c r="C57" s="53"/>
      <c r="D57" s="53"/>
      <c r="E57" s="29" t="str">
        <f t="shared" si="27"/>
        <v/>
      </c>
      <c r="F57" s="40">
        <f>SUM(LARGE(H57:S57,{1;2;3;4;5;6;7;8;9}))</f>
        <v>0</v>
      </c>
      <c r="G57" s="34">
        <f t="shared" si="28"/>
        <v>0</v>
      </c>
      <c r="H57" s="35">
        <f t="shared" si="29"/>
        <v>0</v>
      </c>
      <c r="I57" s="30">
        <f t="shared" si="30"/>
        <v>0</v>
      </c>
      <c r="J57" s="35">
        <f t="shared" si="31"/>
        <v>0</v>
      </c>
      <c r="K57" s="30">
        <f t="shared" si="32"/>
        <v>0</v>
      </c>
      <c r="L57" s="31">
        <f t="shared" si="33"/>
        <v>0</v>
      </c>
      <c r="M57" s="32">
        <f t="shared" si="34"/>
        <v>0</v>
      </c>
      <c r="N57" s="36">
        <f t="shared" si="35"/>
        <v>0</v>
      </c>
      <c r="O57" s="51">
        <f t="shared" si="36"/>
        <v>0</v>
      </c>
      <c r="P57" s="35">
        <f t="shared" si="37"/>
        <v>0</v>
      </c>
      <c r="Q57" s="30">
        <f t="shared" si="38"/>
        <v>0</v>
      </c>
      <c r="R57" s="35">
        <f t="shared" si="39"/>
        <v>0</v>
      </c>
      <c r="S57" s="30">
        <f t="shared" si="40"/>
        <v>0</v>
      </c>
      <c r="T57" s="25">
        <f t="array" ref="T57">IF(ISBLANK(ALS_Sprint!$A$2),100,IF(ISBLANK(A57),100,IF((OR(EXACT(A57,ALS_Sprint!$C$2:$C$148))),VLOOKUP(A57,ALS_Sprint!$C$2:$I$148,4,FALSE))))</f>
        <v>100</v>
      </c>
      <c r="U57" s="29">
        <f t="shared" si="41"/>
        <v>51</v>
      </c>
      <c r="V57" s="40">
        <f>VLOOKUP(U57,[1]Punktezuordnung!$A$2:$B$52,2,FALSE())</f>
        <v>0</v>
      </c>
      <c r="W57" s="55">
        <f t="array" ref="W57">IF(ISBLANK(ALS_Wurf!$A$2),0,IF(ISBLANK(A57),0,IF((OR(EXACT(A57,ALS_Wurf!$C$2:$C$148))),VLOOKUP(A57,ALS_Wurf!$C$2:$I$148,4,FALSE))))</f>
        <v>0</v>
      </c>
      <c r="X57" s="29">
        <f t="shared" si="42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IF(ISBLANK(FRI_Sprint!$A$2),100,IF(ISBLANK(A57),100,IF((OR(EXACT(A57,FRI_Sprint!$C$2:$C$149))),VLOOKUP(A57,FRI_Sprint!$C$2:$I$149,4,FALSE))))</f>
        <v>100</v>
      </c>
      <c r="AA57" s="29">
        <f t="shared" si="43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IF(ISBLANK(FRI_Stoß!$A$2),0,IF(ISBLANK(A57),0,IF((OR(EXACT(A57,FRI_Stoß!$C$2:$C$147))),VLOOKUP(A57,FRI_Stoß!$C$2:$I$147,4,FALSE))))</f>
        <v>0</v>
      </c>
      <c r="AD57" s="29">
        <f t="shared" si="44"/>
        <v>51</v>
      </c>
      <c r="AE57" s="40">
        <f>VLOOKUP(AD57,[1]Punktezuordnung!$A$2:$B$52,2,FALSE())</f>
        <v>0</v>
      </c>
      <c r="AF57" s="59">
        <f t="array" ref="AF57">IF(ISBLANK(LAT_Zielweit!$A$2),0,IF(ISBLANK(A57),0,IF((OR(EXACT(A57,LAT_Zielweit!$C$2:$C$155))),VLOOKUP(A57,LAT_Zielweit!$C$2:$I$155,4,FALSE))))</f>
        <v>0</v>
      </c>
      <c r="AG57" s="29">
        <f t="shared" si="45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IF(ISBLANK(LAT_Dreh!$A$2),0,IF(ISBLANK(A57),0,IF((OR(EXACT(A57,LAT_Dreh!$C$2:$C$156))),VLOOKUP(A57,LAT_Dreh!$C$2:$I$156,4,FALSE))))</f>
        <v>0</v>
      </c>
      <c r="AJ57" s="29">
        <f t="shared" si="46"/>
        <v>51</v>
      </c>
      <c r="AK57" s="40">
        <f>VLOOKUP(AJ57,[1]Punktezuordnung!$A$2:$B$52,2,FALSE())</f>
        <v>0</v>
      </c>
      <c r="AL57" s="27">
        <v>1000</v>
      </c>
      <c r="AM57" s="29">
        <f t="shared" si="47"/>
        <v>51</v>
      </c>
      <c r="AN57" s="30">
        <f>VLOOKUP(AM57,[1]Punktezuordnung!$A$2:$B$52,2,FALSE())</f>
        <v>0</v>
      </c>
      <c r="AO57" s="52">
        <f t="array" ref="AO57">IF(ISBLANK(NIA_Weit!$A$2),0,IF(ISBLANK(A57),0,IF((OR(EXACT(A57,NIA_Weit!$C$2:$C$153))),VLOOKUP(A57,NIA_Weit!$C$2:$I$153,4,FALSE))))</f>
        <v>0</v>
      </c>
      <c r="AP57" s="29">
        <f t="shared" si="48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IF(ISBLANK(STO_Weit!$A$2),0,IF(ISBLANK(A57),0,IF((OR(EXACT(A57,STO_Weit!$C$2:$C$133))),VLOOKUP(A57,STO_Weit!$C$2:$I$133,4,FALSE))))</f>
        <v>0</v>
      </c>
      <c r="AS57" s="29">
        <f t="shared" si="49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IF(ISBLANK(STO_Schlagwurf!$A$2),0,IF(ISBLANK(A57),0,IF((OR(EXACT(A57,STO_Schlagwurf!$C$2:$C$133))),VLOOKUP(A57,STO_Schlagwurf!$C$2:$I$133,4,FALSE))))</f>
        <v>0</v>
      </c>
      <c r="AV57" s="29">
        <f t="shared" si="50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IF(ISBLANK(ANG_Hindernissprint!$A$2),100,IF(ISBLANK(A57),100,IF((OR(EXACT(A57,ANG_Hindernissprint!$C$2:$C$143))),VLOOKUP(A57,ANG_Hindernissprint!$C$2:$I$143,4,FALSE))))</f>
        <v>100</v>
      </c>
      <c r="AY57" s="33">
        <f t="shared" si="51"/>
        <v>51</v>
      </c>
      <c r="AZ57" s="30">
        <f>VLOOKUP(AY57,[1]Punktezuordnung!$A$2:$B$52,2,FALSE())</f>
        <v>0</v>
      </c>
      <c r="BA57" s="54">
        <f t="array" ref="BA57">IF(ISBLANK(ANG_Hoch!$A$2),0,IF(ISBLANK(A57),0,IF((OR(EXACT(A57,ANG_Hoch!$C$2:$C$143))),VLOOKUP(A57,ANG_Hoch!$C$2:$I$143,4,FALSE))))</f>
        <v>0</v>
      </c>
      <c r="BB57" s="29">
        <f t="shared" si="52"/>
        <v>51</v>
      </c>
      <c r="BC57" s="39">
        <f>VLOOKUP(BB57,[1]Punktezuordnung!$A$2:$B$52,2,FALSE())</f>
        <v>0</v>
      </c>
    </row>
    <row r="58" spans="1:55" x14ac:dyDescent="0.3">
      <c r="A58" s="53"/>
      <c r="B58" s="53"/>
      <c r="C58" s="53"/>
      <c r="D58" s="53"/>
      <c r="E58" s="29" t="str">
        <f t="shared" si="27"/>
        <v/>
      </c>
      <c r="F58" s="40">
        <f>SUM(LARGE(H58:S58,{1;2;3;4;5;6;7;8;9}))</f>
        <v>0</v>
      </c>
      <c r="G58" s="34">
        <f t="shared" si="28"/>
        <v>0</v>
      </c>
      <c r="H58" s="35">
        <f t="shared" si="29"/>
        <v>0</v>
      </c>
      <c r="I58" s="30">
        <f t="shared" si="30"/>
        <v>0</v>
      </c>
      <c r="J58" s="35">
        <f t="shared" si="31"/>
        <v>0</v>
      </c>
      <c r="K58" s="30">
        <f t="shared" si="32"/>
        <v>0</v>
      </c>
      <c r="L58" s="31">
        <f t="shared" si="33"/>
        <v>0</v>
      </c>
      <c r="M58" s="32">
        <f t="shared" si="34"/>
        <v>0</v>
      </c>
      <c r="N58" s="36">
        <f t="shared" si="35"/>
        <v>0</v>
      </c>
      <c r="O58" s="51">
        <f t="shared" si="36"/>
        <v>0</v>
      </c>
      <c r="P58" s="35">
        <f t="shared" si="37"/>
        <v>0</v>
      </c>
      <c r="Q58" s="30">
        <f t="shared" si="38"/>
        <v>0</v>
      </c>
      <c r="R58" s="35">
        <f t="shared" si="39"/>
        <v>0</v>
      </c>
      <c r="S58" s="30">
        <f t="shared" si="40"/>
        <v>0</v>
      </c>
      <c r="T58" s="25">
        <f t="array" ref="T58">IF(ISBLANK(ALS_Sprint!$A$2),100,IF(ISBLANK(A58),100,IF((OR(EXACT(A58,ALS_Sprint!$C$2:$C$148))),VLOOKUP(A58,ALS_Sprint!$C$2:$I$148,4,FALSE))))</f>
        <v>100</v>
      </c>
      <c r="U58" s="29">
        <f t="shared" si="41"/>
        <v>51</v>
      </c>
      <c r="V58" s="40">
        <f>VLOOKUP(U58,[1]Punktezuordnung!$A$2:$B$52,2,FALSE())</f>
        <v>0</v>
      </c>
      <c r="W58" s="55">
        <f t="array" ref="W58">IF(ISBLANK(ALS_Wurf!$A$2),0,IF(ISBLANK(A58),0,IF((OR(EXACT(A58,ALS_Wurf!$C$2:$C$148))),VLOOKUP(A58,ALS_Wurf!$C$2:$I$148,4,FALSE))))</f>
        <v>0</v>
      </c>
      <c r="X58" s="29">
        <f t="shared" si="42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IF(ISBLANK(FRI_Sprint!$A$2),100,IF(ISBLANK(A58),100,IF((OR(EXACT(A58,FRI_Sprint!$C$2:$C$149))),VLOOKUP(A58,FRI_Sprint!$C$2:$I$149,4,FALSE))))</f>
        <v>100</v>
      </c>
      <c r="AA58" s="29">
        <f t="shared" si="43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IF(ISBLANK(FRI_Stoß!$A$2),0,IF(ISBLANK(A58),0,IF((OR(EXACT(A58,FRI_Stoß!$C$2:$C$147))),VLOOKUP(A58,FRI_Stoß!$C$2:$I$147,4,FALSE))))</f>
        <v>0</v>
      </c>
      <c r="AD58" s="29">
        <f t="shared" si="44"/>
        <v>51</v>
      </c>
      <c r="AE58" s="40">
        <f>VLOOKUP(AD58,[1]Punktezuordnung!$A$2:$B$52,2,FALSE())</f>
        <v>0</v>
      </c>
      <c r="AF58" s="59">
        <f t="array" ref="AF58">IF(ISBLANK(LAT_Zielweit!$A$2),0,IF(ISBLANK(A58),0,IF((OR(EXACT(A58,LAT_Zielweit!$C$2:$C$155))),VLOOKUP(A58,LAT_Zielweit!$C$2:$I$155,4,FALSE))))</f>
        <v>0</v>
      </c>
      <c r="AG58" s="29">
        <f t="shared" si="45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IF(ISBLANK(LAT_Dreh!$A$2),0,IF(ISBLANK(A58),0,IF((OR(EXACT(A58,LAT_Dreh!$C$2:$C$156))),VLOOKUP(A58,LAT_Dreh!$C$2:$I$156,4,FALSE))))</f>
        <v>0</v>
      </c>
      <c r="AJ58" s="29">
        <f t="shared" si="46"/>
        <v>51</v>
      </c>
      <c r="AK58" s="40">
        <f>VLOOKUP(AJ58,[1]Punktezuordnung!$A$2:$B$52,2,FALSE())</f>
        <v>0</v>
      </c>
      <c r="AL58" s="27">
        <v>1000</v>
      </c>
      <c r="AM58" s="29">
        <f t="shared" si="47"/>
        <v>51</v>
      </c>
      <c r="AN58" s="30">
        <f>VLOOKUP(AM58,[1]Punktezuordnung!$A$2:$B$52,2,FALSE())</f>
        <v>0</v>
      </c>
      <c r="AO58" s="52">
        <f t="array" ref="AO58">IF(ISBLANK(NIA_Weit!$A$2),0,IF(ISBLANK(A58),0,IF((OR(EXACT(A58,NIA_Weit!$C$2:$C$153))),VLOOKUP(A58,NIA_Weit!$C$2:$I$153,4,FALSE))))</f>
        <v>0</v>
      </c>
      <c r="AP58" s="29">
        <f t="shared" si="48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IF(ISBLANK(STO_Weit!$A$2),0,IF(ISBLANK(A58),0,IF((OR(EXACT(A58,STO_Weit!$C$2:$C$133))),VLOOKUP(A58,STO_Weit!$C$2:$I$133,4,FALSE))))</f>
        <v>0</v>
      </c>
      <c r="AS58" s="29">
        <f t="shared" si="49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IF(ISBLANK(STO_Schlagwurf!$A$2),0,IF(ISBLANK(A58),0,IF((OR(EXACT(A58,STO_Schlagwurf!$C$2:$C$133))),VLOOKUP(A58,STO_Schlagwurf!$C$2:$I$133,4,FALSE))))</f>
        <v>0</v>
      </c>
      <c r="AV58" s="29">
        <f t="shared" si="50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IF(ISBLANK(ANG_Hindernissprint!$A$2),100,IF(ISBLANK(A58),100,IF((OR(EXACT(A58,ANG_Hindernissprint!$C$2:$C$143))),VLOOKUP(A58,ANG_Hindernissprint!$C$2:$I$143,4,FALSE))))</f>
        <v>100</v>
      </c>
      <c r="AY58" s="33">
        <f t="shared" si="51"/>
        <v>51</v>
      </c>
      <c r="AZ58" s="30">
        <f>VLOOKUP(AY58,[1]Punktezuordnung!$A$2:$B$52,2,FALSE())</f>
        <v>0</v>
      </c>
      <c r="BA58" s="54">
        <f t="array" ref="BA58">IF(ISBLANK(ANG_Hoch!$A$2),0,IF(ISBLANK(A58),0,IF((OR(EXACT(A58,ANG_Hoch!$C$2:$C$143))),VLOOKUP(A58,ANG_Hoch!$C$2:$I$143,4,FALSE))))</f>
        <v>0</v>
      </c>
      <c r="BB58" s="29">
        <f t="shared" si="52"/>
        <v>51</v>
      </c>
      <c r="BC58" s="39">
        <f>VLOOKUP(BB58,[1]Punktezuordnung!$A$2:$B$52,2,FALSE())</f>
        <v>0</v>
      </c>
    </row>
    <row r="59" spans="1:55" x14ac:dyDescent="0.3">
      <c r="A59" s="53"/>
      <c r="B59" s="53"/>
      <c r="C59" s="53"/>
      <c r="D59" s="53"/>
      <c r="E59" s="29" t="str">
        <f t="shared" si="27"/>
        <v/>
      </c>
      <c r="F59" s="40">
        <f>SUM(LARGE(H59:S59,{1;2;3;4;5;6;7;8;9}))</f>
        <v>0</v>
      </c>
      <c r="G59" s="34">
        <f t="shared" si="28"/>
        <v>0</v>
      </c>
      <c r="H59" s="35">
        <f t="shared" si="29"/>
        <v>0</v>
      </c>
      <c r="I59" s="30">
        <f t="shared" si="30"/>
        <v>0</v>
      </c>
      <c r="J59" s="35">
        <f t="shared" si="31"/>
        <v>0</v>
      </c>
      <c r="K59" s="30">
        <f t="shared" si="32"/>
        <v>0</v>
      </c>
      <c r="L59" s="31">
        <f t="shared" si="33"/>
        <v>0</v>
      </c>
      <c r="M59" s="32">
        <f t="shared" si="34"/>
        <v>0</v>
      </c>
      <c r="N59" s="36">
        <f t="shared" si="35"/>
        <v>0</v>
      </c>
      <c r="O59" s="51">
        <f t="shared" si="36"/>
        <v>0</v>
      </c>
      <c r="P59" s="35">
        <f t="shared" si="37"/>
        <v>0</v>
      </c>
      <c r="Q59" s="30">
        <f t="shared" si="38"/>
        <v>0</v>
      </c>
      <c r="R59" s="35">
        <f t="shared" si="39"/>
        <v>0</v>
      </c>
      <c r="S59" s="30">
        <f t="shared" si="40"/>
        <v>0</v>
      </c>
      <c r="T59" s="25">
        <f t="array" ref="T59">IF(ISBLANK(ALS_Sprint!$A$2),100,IF(ISBLANK(A59),100,IF((OR(EXACT(A59,ALS_Sprint!$C$2:$C$148))),VLOOKUP(A59,ALS_Sprint!$C$2:$I$148,4,FALSE))))</f>
        <v>100</v>
      </c>
      <c r="U59" s="29">
        <f t="shared" si="41"/>
        <v>51</v>
      </c>
      <c r="V59" s="40">
        <f>VLOOKUP(U59,[1]Punktezuordnung!$A$2:$B$52,2,FALSE())</f>
        <v>0</v>
      </c>
      <c r="W59" s="55">
        <f t="array" ref="W59">IF(ISBLANK(ALS_Wurf!$A$2),0,IF(ISBLANK(A59),0,IF((OR(EXACT(A59,ALS_Wurf!$C$2:$C$148))),VLOOKUP(A59,ALS_Wurf!$C$2:$I$148,4,FALSE))))</f>
        <v>0</v>
      </c>
      <c r="X59" s="29">
        <f t="shared" si="42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IF(ISBLANK(FRI_Sprint!$A$2),100,IF(ISBLANK(A59),100,IF((OR(EXACT(A59,FRI_Sprint!$C$2:$C$149))),VLOOKUP(A59,FRI_Sprint!$C$2:$I$149,4,FALSE))))</f>
        <v>100</v>
      </c>
      <c r="AA59" s="29">
        <f t="shared" si="43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IF(ISBLANK(FRI_Stoß!$A$2),0,IF(ISBLANK(A59),0,IF((OR(EXACT(A59,FRI_Stoß!$C$2:$C$147))),VLOOKUP(A59,FRI_Stoß!$C$2:$I$147,4,FALSE))))</f>
        <v>0</v>
      </c>
      <c r="AD59" s="29">
        <f t="shared" si="44"/>
        <v>51</v>
      </c>
      <c r="AE59" s="40">
        <f>VLOOKUP(AD59,[1]Punktezuordnung!$A$2:$B$52,2,FALSE())</f>
        <v>0</v>
      </c>
      <c r="AF59" s="59">
        <f t="array" ref="AF59">IF(ISBLANK(LAT_Zielweit!$A$2),0,IF(ISBLANK(A59),0,IF((OR(EXACT(A59,LAT_Zielweit!$C$2:$C$155))),VLOOKUP(A59,LAT_Zielweit!$C$2:$I$155,4,FALSE))))</f>
        <v>0</v>
      </c>
      <c r="AG59" s="29">
        <f t="shared" si="45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IF(ISBLANK(LAT_Dreh!$A$2),0,IF(ISBLANK(A59),0,IF((OR(EXACT(A59,LAT_Dreh!$C$2:$C$156))),VLOOKUP(A59,LAT_Dreh!$C$2:$I$156,4,FALSE))))</f>
        <v>0</v>
      </c>
      <c r="AJ59" s="29">
        <f t="shared" si="46"/>
        <v>51</v>
      </c>
      <c r="AK59" s="40">
        <f>VLOOKUP(AJ59,[1]Punktezuordnung!$A$2:$B$52,2,FALSE())</f>
        <v>0</v>
      </c>
      <c r="AL59" s="27">
        <v>1000</v>
      </c>
      <c r="AM59" s="29">
        <f t="shared" si="47"/>
        <v>51</v>
      </c>
      <c r="AN59" s="30">
        <f>VLOOKUP(AM59,[1]Punktezuordnung!$A$2:$B$52,2,FALSE())</f>
        <v>0</v>
      </c>
      <c r="AO59" s="52">
        <f t="array" ref="AO59">IF(ISBLANK(NIA_Weit!$A$2),0,IF(ISBLANK(A59),0,IF((OR(EXACT(A59,NIA_Weit!$C$2:$C$153))),VLOOKUP(A59,NIA_Weit!$C$2:$I$153,4,FALSE))))</f>
        <v>0</v>
      </c>
      <c r="AP59" s="29">
        <f t="shared" si="48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IF(ISBLANK(STO_Weit!$A$2),0,IF(ISBLANK(A59),0,IF((OR(EXACT(A59,STO_Weit!$C$2:$C$133))),VLOOKUP(A59,STO_Weit!$C$2:$I$133,4,FALSE))))</f>
        <v>0</v>
      </c>
      <c r="AS59" s="29">
        <f t="shared" si="49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IF(ISBLANK(STO_Schlagwurf!$A$2),0,IF(ISBLANK(A59),0,IF((OR(EXACT(A59,STO_Schlagwurf!$C$2:$C$133))),VLOOKUP(A59,STO_Schlagwurf!$C$2:$I$133,4,FALSE))))</f>
        <v>0</v>
      </c>
      <c r="AV59" s="29">
        <f t="shared" si="50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IF(ISBLANK(ANG_Hindernissprint!$A$2),100,IF(ISBLANK(A59),100,IF((OR(EXACT(A59,ANG_Hindernissprint!$C$2:$C$143))),VLOOKUP(A59,ANG_Hindernissprint!$C$2:$I$143,4,FALSE))))</f>
        <v>100</v>
      </c>
      <c r="AY59" s="33">
        <f t="shared" si="51"/>
        <v>51</v>
      </c>
      <c r="AZ59" s="30">
        <f>VLOOKUP(AY59,[1]Punktezuordnung!$A$2:$B$52,2,FALSE())</f>
        <v>0</v>
      </c>
      <c r="BA59" s="54">
        <f t="array" ref="BA59">IF(ISBLANK(ANG_Hoch!$A$2),0,IF(ISBLANK(A59),0,IF((OR(EXACT(A59,ANG_Hoch!$C$2:$C$143))),VLOOKUP(A59,ANG_Hoch!$C$2:$I$143,4,FALSE))))</f>
        <v>0</v>
      </c>
      <c r="BB59" s="29">
        <f t="shared" si="52"/>
        <v>51</v>
      </c>
      <c r="BC59" s="39">
        <f>VLOOKUP(BB59,[1]Punktezuordnung!$A$2:$B$52,2,FALSE())</f>
        <v>0</v>
      </c>
    </row>
    <row r="60" spans="1:55" x14ac:dyDescent="0.3">
      <c r="A60" s="53"/>
      <c r="B60" s="53"/>
      <c r="C60" s="53"/>
      <c r="D60" s="53"/>
      <c r="E60" s="29" t="str">
        <f t="shared" si="27"/>
        <v/>
      </c>
      <c r="F60" s="40">
        <f>SUM(LARGE(H60:S60,{1;2;3;4;5;6;7;8;9}))</f>
        <v>0</v>
      </c>
      <c r="G60" s="34">
        <f t="shared" si="28"/>
        <v>0</v>
      </c>
      <c r="H60" s="35">
        <f t="shared" si="29"/>
        <v>0</v>
      </c>
      <c r="I60" s="30">
        <f t="shared" si="30"/>
        <v>0</v>
      </c>
      <c r="J60" s="35">
        <f t="shared" si="31"/>
        <v>0</v>
      </c>
      <c r="K60" s="30">
        <f t="shared" si="32"/>
        <v>0</v>
      </c>
      <c r="L60" s="31">
        <f t="shared" si="33"/>
        <v>0</v>
      </c>
      <c r="M60" s="32">
        <f t="shared" si="34"/>
        <v>0</v>
      </c>
      <c r="N60" s="36">
        <f t="shared" si="35"/>
        <v>0</v>
      </c>
      <c r="O60" s="51">
        <f t="shared" si="36"/>
        <v>0</v>
      </c>
      <c r="P60" s="35">
        <f t="shared" si="37"/>
        <v>0</v>
      </c>
      <c r="Q60" s="30">
        <f t="shared" si="38"/>
        <v>0</v>
      </c>
      <c r="R60" s="35">
        <f t="shared" si="39"/>
        <v>0</v>
      </c>
      <c r="S60" s="30">
        <f t="shared" si="40"/>
        <v>0</v>
      </c>
      <c r="T60" s="25">
        <f t="array" ref="T60">IF(ISBLANK(ALS_Sprint!$A$2),100,IF(ISBLANK(A60),100,IF((OR(EXACT(A60,ALS_Sprint!$C$2:$C$148))),VLOOKUP(A60,ALS_Sprint!$C$2:$I$148,4,FALSE))))</f>
        <v>100</v>
      </c>
      <c r="U60" s="29">
        <f t="shared" si="41"/>
        <v>51</v>
      </c>
      <c r="V60" s="40">
        <f>VLOOKUP(U60,[1]Punktezuordnung!$A$2:$B$52,2,FALSE())</f>
        <v>0</v>
      </c>
      <c r="W60" s="55">
        <f t="array" ref="W60">IF(ISBLANK(ALS_Wurf!$A$2),0,IF(ISBLANK(A60),0,IF((OR(EXACT(A60,ALS_Wurf!$C$2:$C$148))),VLOOKUP(A60,ALS_Wurf!$C$2:$I$148,4,FALSE))))</f>
        <v>0</v>
      </c>
      <c r="X60" s="29">
        <f t="shared" si="42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IF(ISBLANK(FRI_Sprint!$A$2),100,IF(ISBLANK(A60),100,IF((OR(EXACT(A60,FRI_Sprint!$C$2:$C$149))),VLOOKUP(A60,FRI_Sprint!$C$2:$I$149,4,FALSE))))</f>
        <v>100</v>
      </c>
      <c r="AA60" s="29">
        <f t="shared" si="43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IF(ISBLANK(FRI_Stoß!$A$2),0,IF(ISBLANK(A60),0,IF((OR(EXACT(A60,FRI_Stoß!$C$2:$C$147))),VLOOKUP(A60,FRI_Stoß!$C$2:$I$147,4,FALSE))))</f>
        <v>0</v>
      </c>
      <c r="AD60" s="29">
        <f t="shared" si="44"/>
        <v>51</v>
      </c>
      <c r="AE60" s="40">
        <f>VLOOKUP(AD60,[1]Punktezuordnung!$A$2:$B$52,2,FALSE())</f>
        <v>0</v>
      </c>
      <c r="AF60" s="59">
        <f t="array" ref="AF60">IF(ISBLANK(LAT_Zielweit!$A$2),0,IF(ISBLANK(A60),0,IF((OR(EXACT(A60,LAT_Zielweit!$C$2:$C$155))),VLOOKUP(A60,LAT_Zielweit!$C$2:$I$155,4,FALSE))))</f>
        <v>0</v>
      </c>
      <c r="AG60" s="29">
        <f t="shared" si="45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IF(ISBLANK(LAT_Dreh!$A$2),0,IF(ISBLANK(A60),0,IF((OR(EXACT(A60,LAT_Dreh!$C$2:$C$156))),VLOOKUP(A60,LAT_Dreh!$C$2:$I$156,4,FALSE))))</f>
        <v>0</v>
      </c>
      <c r="AJ60" s="29">
        <f t="shared" si="46"/>
        <v>51</v>
      </c>
      <c r="AK60" s="40">
        <f>VLOOKUP(AJ60,[1]Punktezuordnung!$A$2:$B$52,2,FALSE())</f>
        <v>0</v>
      </c>
      <c r="AL60" s="27">
        <v>1000</v>
      </c>
      <c r="AM60" s="29">
        <f t="shared" si="47"/>
        <v>51</v>
      </c>
      <c r="AN60" s="30">
        <f>VLOOKUP(AM60,[1]Punktezuordnung!$A$2:$B$52,2,FALSE())</f>
        <v>0</v>
      </c>
      <c r="AO60" s="52">
        <f t="array" ref="AO60">IF(ISBLANK(NIA_Weit!$A$2),0,IF(ISBLANK(A60),0,IF((OR(EXACT(A60,NIA_Weit!$C$2:$C$153))),VLOOKUP(A60,NIA_Weit!$C$2:$I$153,4,FALSE))))</f>
        <v>0</v>
      </c>
      <c r="AP60" s="29">
        <f t="shared" si="48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IF(ISBLANK(STO_Weit!$A$2),0,IF(ISBLANK(A60),0,IF((OR(EXACT(A60,STO_Weit!$C$2:$C$133))),VLOOKUP(A60,STO_Weit!$C$2:$I$133,4,FALSE))))</f>
        <v>0</v>
      </c>
      <c r="AS60" s="29">
        <f t="shared" si="49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IF(ISBLANK(STO_Schlagwurf!$A$2),0,IF(ISBLANK(A60),0,IF((OR(EXACT(A60,STO_Schlagwurf!$C$2:$C$133))),VLOOKUP(A60,STO_Schlagwurf!$C$2:$I$133,4,FALSE))))</f>
        <v>0</v>
      </c>
      <c r="AV60" s="29">
        <f t="shared" si="50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IF(ISBLANK(ANG_Hindernissprint!$A$2),100,IF(ISBLANK(A60),100,IF((OR(EXACT(A60,ANG_Hindernissprint!$C$2:$C$143))),VLOOKUP(A60,ANG_Hindernissprint!$C$2:$I$143,4,FALSE))))</f>
        <v>100</v>
      </c>
      <c r="AY60" s="33">
        <f t="shared" si="51"/>
        <v>51</v>
      </c>
      <c r="AZ60" s="30">
        <f>VLOOKUP(AY60,[1]Punktezuordnung!$A$2:$B$52,2,FALSE())</f>
        <v>0</v>
      </c>
      <c r="BA60" s="54">
        <f t="array" ref="BA60">IF(ISBLANK(ANG_Hoch!$A$2),0,IF(ISBLANK(A60),0,IF((OR(EXACT(A60,ANG_Hoch!$C$2:$C$143))),VLOOKUP(A60,ANG_Hoch!$C$2:$I$143,4,FALSE))))</f>
        <v>0</v>
      </c>
      <c r="BB60" s="29">
        <f t="shared" si="52"/>
        <v>51</v>
      </c>
      <c r="BC60" s="39">
        <f>VLOOKUP(BB60,[1]Punktezuordnung!$A$2:$B$52,2,FALSE())</f>
        <v>0</v>
      </c>
    </row>
    <row r="61" spans="1:55" x14ac:dyDescent="0.3">
      <c r="AV61" s="29"/>
    </row>
  </sheetData>
  <sheetProtection sheet="1" objects="1" scenarios="1"/>
  <sortState xmlns:xlrd2="http://schemas.microsoft.com/office/spreadsheetml/2017/richdata2" ref="A4:BC30">
    <sortCondition ref="E4:E3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workbookViewId="0">
      <selection activeCell="A13" sqref="A13"/>
    </sheetView>
  </sheetViews>
  <sheetFormatPr baseColWidth="10" defaultRowHeight="14.4" x14ac:dyDescent="0.3"/>
  <cols>
    <col min="1" max="1" width="22.6640625" customWidth="1"/>
  </cols>
  <sheetData>
    <row r="1" spans="1:1" x14ac:dyDescent="0.3">
      <c r="A1" t="str">
        <f>'M7'!A4</f>
        <v>Lennard Blum</v>
      </c>
    </row>
    <row r="2" spans="1:1" x14ac:dyDescent="0.3">
      <c r="A2" t="str">
        <f>'M7'!A5</f>
        <v>Daniil Ostapenko</v>
      </c>
    </row>
    <row r="3" spans="1:1" x14ac:dyDescent="0.3">
      <c r="A3" t="str">
        <f>'M7'!A6</f>
        <v>Aaron Wößner</v>
      </c>
    </row>
    <row r="4" spans="1:1" x14ac:dyDescent="0.3">
      <c r="A4" t="str">
        <f>'M7'!A7</f>
        <v>Oleksander Prykota</v>
      </c>
    </row>
    <row r="5" spans="1:1" x14ac:dyDescent="0.3">
      <c r="A5" t="str">
        <f>'M7'!A8</f>
        <v>Maximilian Wahl</v>
      </c>
    </row>
    <row r="6" spans="1:1" x14ac:dyDescent="0.3">
      <c r="A6" t="str">
        <f>'M7'!A9</f>
        <v>Lasse Künzel</v>
      </c>
    </row>
    <row r="7" spans="1:1" x14ac:dyDescent="0.3">
      <c r="A7" t="str">
        <f>'M7'!A10</f>
        <v>Benaja Stock</v>
      </c>
    </row>
    <row r="8" spans="1:1" x14ac:dyDescent="0.3">
      <c r="A8" t="str">
        <f>'M7'!A11</f>
        <v>Luca Lang</v>
      </c>
    </row>
    <row r="9" spans="1:1" x14ac:dyDescent="0.3">
      <c r="A9" t="str">
        <f>'M7'!A12</f>
        <v>Tom Ruhl</v>
      </c>
    </row>
    <row r="10" spans="1:1" x14ac:dyDescent="0.3">
      <c r="A10" t="str">
        <f>'M7'!A13</f>
        <v>Jonas Kortschik</v>
      </c>
    </row>
    <row r="11" spans="1:1" x14ac:dyDescent="0.3">
      <c r="A11" t="str">
        <f>'M7'!A14</f>
        <v>Lucas Marsal</v>
      </c>
    </row>
    <row r="12" spans="1:1" x14ac:dyDescent="0.3">
      <c r="A12" t="str">
        <f>'M7'!A15</f>
        <v>Ole Weiland</v>
      </c>
    </row>
    <row r="13" spans="1:1" x14ac:dyDescent="0.3">
      <c r="A13" t="str">
        <f>'M7'!A16</f>
        <v>Marvin Nicolai</v>
      </c>
    </row>
    <row r="14" spans="1:1" x14ac:dyDescent="0.3">
      <c r="A14" t="str">
        <f>'M7'!A17</f>
        <v>Kerim Atalay</v>
      </c>
    </row>
    <row r="15" spans="1:1" x14ac:dyDescent="0.3">
      <c r="A15" t="str">
        <f>'M7'!A18</f>
        <v>Paul Rausch</v>
      </c>
    </row>
    <row r="16" spans="1:1" x14ac:dyDescent="0.3">
      <c r="A16" t="str">
        <f>'M7'!A19</f>
        <v>Max Dostal</v>
      </c>
    </row>
    <row r="17" spans="1:1" x14ac:dyDescent="0.3">
      <c r="A17" t="str">
        <f>'M7'!A20</f>
        <v>Theo Bugge</v>
      </c>
    </row>
    <row r="18" spans="1:1" x14ac:dyDescent="0.3">
      <c r="A18" t="str">
        <f>'M7'!A21</f>
        <v>Milan Orth</v>
      </c>
    </row>
    <row r="19" spans="1:1" x14ac:dyDescent="0.3">
      <c r="A19" t="str">
        <f>'M7'!A22</f>
        <v>Till Meister</v>
      </c>
    </row>
    <row r="20" spans="1:1" x14ac:dyDescent="0.3">
      <c r="A20" t="str">
        <f>'M7'!A23</f>
        <v>Lion Shabani</v>
      </c>
    </row>
    <row r="21" spans="1:1" x14ac:dyDescent="0.3">
      <c r="A21" t="str">
        <f>'M7'!A24</f>
        <v>Milo Fey</v>
      </c>
    </row>
    <row r="22" spans="1:1" x14ac:dyDescent="0.3">
      <c r="A22" t="str">
        <f>'M7'!A25</f>
        <v>Klaas Lauterbach</v>
      </c>
    </row>
    <row r="23" spans="1:1" x14ac:dyDescent="0.3">
      <c r="A23">
        <f>'M7'!A26</f>
        <v>0</v>
      </c>
    </row>
    <row r="24" spans="1:1" x14ac:dyDescent="0.3">
      <c r="A24">
        <f>'M7'!A27</f>
        <v>0</v>
      </c>
    </row>
    <row r="25" spans="1:1" x14ac:dyDescent="0.3">
      <c r="A25">
        <f>'M7'!A28</f>
        <v>0</v>
      </c>
    </row>
    <row r="26" spans="1:1" x14ac:dyDescent="0.3">
      <c r="A26">
        <f>'M7'!A29</f>
        <v>0</v>
      </c>
    </row>
    <row r="27" spans="1:1" x14ac:dyDescent="0.3">
      <c r="A27">
        <f>'M7'!A30</f>
        <v>0</v>
      </c>
    </row>
    <row r="28" spans="1:1" x14ac:dyDescent="0.3">
      <c r="A28">
        <f>'M7'!A31</f>
        <v>0</v>
      </c>
    </row>
    <row r="29" spans="1:1" x14ac:dyDescent="0.3">
      <c r="A29">
        <f>'M7'!A32</f>
        <v>0</v>
      </c>
    </row>
    <row r="30" spans="1:1" x14ac:dyDescent="0.3">
      <c r="A30">
        <f>'M7'!A33</f>
        <v>0</v>
      </c>
    </row>
    <row r="31" spans="1:1" x14ac:dyDescent="0.3">
      <c r="A31">
        <f>'M7'!A34</f>
        <v>0</v>
      </c>
    </row>
    <row r="32" spans="1:1" x14ac:dyDescent="0.3">
      <c r="A32">
        <f>'M7'!A35</f>
        <v>0</v>
      </c>
    </row>
    <row r="33" spans="1:1" x14ac:dyDescent="0.3">
      <c r="A33">
        <f>'M7'!A36</f>
        <v>0</v>
      </c>
    </row>
    <row r="34" spans="1:1" x14ac:dyDescent="0.3">
      <c r="A34">
        <f>'M7'!A37</f>
        <v>0</v>
      </c>
    </row>
    <row r="35" spans="1:1" x14ac:dyDescent="0.3">
      <c r="A35">
        <f>'M7'!A38</f>
        <v>0</v>
      </c>
    </row>
    <row r="36" spans="1:1" x14ac:dyDescent="0.3">
      <c r="A36">
        <f>'M7'!A39</f>
        <v>0</v>
      </c>
    </row>
    <row r="37" spans="1:1" x14ac:dyDescent="0.3">
      <c r="A37">
        <f>'M7'!A40</f>
        <v>0</v>
      </c>
    </row>
    <row r="38" spans="1:1" x14ac:dyDescent="0.3">
      <c r="A38">
        <f>'M7'!A41</f>
        <v>0</v>
      </c>
    </row>
    <row r="39" spans="1:1" x14ac:dyDescent="0.3">
      <c r="A39">
        <f>'M7'!A42</f>
        <v>0</v>
      </c>
    </row>
    <row r="40" spans="1:1" x14ac:dyDescent="0.3">
      <c r="A40">
        <f>'M7'!A43</f>
        <v>0</v>
      </c>
    </row>
    <row r="41" spans="1:1" x14ac:dyDescent="0.3">
      <c r="A41">
        <f>'M7'!A44</f>
        <v>0</v>
      </c>
    </row>
    <row r="42" spans="1:1" x14ac:dyDescent="0.3">
      <c r="A42">
        <f>'M7'!A45</f>
        <v>0</v>
      </c>
    </row>
    <row r="43" spans="1:1" x14ac:dyDescent="0.3">
      <c r="A43">
        <f>'M7'!A46</f>
        <v>0</v>
      </c>
    </row>
    <row r="44" spans="1:1" x14ac:dyDescent="0.3">
      <c r="A44">
        <f>'M7'!A47</f>
        <v>0</v>
      </c>
    </row>
    <row r="45" spans="1:1" x14ac:dyDescent="0.3">
      <c r="A45">
        <f>'M7'!A48</f>
        <v>0</v>
      </c>
    </row>
    <row r="46" spans="1:1" x14ac:dyDescent="0.3">
      <c r="A46">
        <f>'M7'!A49</f>
        <v>0</v>
      </c>
    </row>
    <row r="47" spans="1:1" x14ac:dyDescent="0.3">
      <c r="A47">
        <f>'M7'!A50</f>
        <v>0</v>
      </c>
    </row>
    <row r="48" spans="1:1" x14ac:dyDescent="0.3">
      <c r="A48">
        <f>'M7'!A51</f>
        <v>0</v>
      </c>
    </row>
    <row r="49" spans="1:1" x14ac:dyDescent="0.3">
      <c r="A49">
        <f>'M7'!A52</f>
        <v>0</v>
      </c>
    </row>
    <row r="50" spans="1:1" x14ac:dyDescent="0.3">
      <c r="A50">
        <f>'M7'!A53</f>
        <v>0</v>
      </c>
    </row>
    <row r="51" spans="1:1" x14ac:dyDescent="0.3">
      <c r="A51" t="str">
        <f>'M&lt;7'!A4</f>
        <v>Aron Schmelzer</v>
      </c>
    </row>
    <row r="52" spans="1:1" x14ac:dyDescent="0.3">
      <c r="A52" t="str">
        <f>'M&lt;7'!A5</f>
        <v>Milan Kuhn</v>
      </c>
    </row>
    <row r="53" spans="1:1" x14ac:dyDescent="0.3">
      <c r="A53" t="str">
        <f>'M&lt;7'!A6</f>
        <v>Elian Kern</v>
      </c>
    </row>
    <row r="54" spans="1:1" x14ac:dyDescent="0.3">
      <c r="A54" t="str">
        <f>'M&lt;7'!A7</f>
        <v>Luca Thaler</v>
      </c>
    </row>
    <row r="55" spans="1:1" x14ac:dyDescent="0.3">
      <c r="A55" t="str">
        <f>'M&lt;7'!A8</f>
        <v>Matteo Kuhn</v>
      </c>
    </row>
    <row r="56" spans="1:1" x14ac:dyDescent="0.3">
      <c r="A56" t="str">
        <f>'M&lt;7'!A9</f>
        <v>Jendrik Fatum</v>
      </c>
    </row>
    <row r="57" spans="1:1" x14ac:dyDescent="0.3">
      <c r="A57" t="str">
        <f>'M&lt;7'!A10</f>
        <v>Ben Dukart</v>
      </c>
    </row>
    <row r="58" spans="1:1" x14ac:dyDescent="0.3">
      <c r="A58" t="str">
        <f>'M&lt;7'!A11</f>
        <v>Theo Fuchs</v>
      </c>
    </row>
    <row r="59" spans="1:1" x14ac:dyDescent="0.3">
      <c r="A59" t="str">
        <f>'M&lt;7'!A12</f>
        <v>Finn Brähler</v>
      </c>
    </row>
    <row r="60" spans="1:1" x14ac:dyDescent="0.3">
      <c r="A60" t="str">
        <f>'M&lt;7'!A13</f>
        <v>Oskar Heiß</v>
      </c>
    </row>
    <row r="61" spans="1:1" x14ac:dyDescent="0.3">
      <c r="A61" t="str">
        <f>'M&lt;7'!A14</f>
        <v>Levin Giese</v>
      </c>
    </row>
    <row r="62" spans="1:1" x14ac:dyDescent="0.3">
      <c r="A62" t="str">
        <f>'M&lt;7'!A15</f>
        <v>Anton Schumann</v>
      </c>
    </row>
    <row r="63" spans="1:1" x14ac:dyDescent="0.3">
      <c r="A63" t="str">
        <f>'M&lt;7'!A16</f>
        <v>Raphael Thomalla</v>
      </c>
    </row>
    <row r="64" spans="1:1" x14ac:dyDescent="0.3">
      <c r="A64" t="str">
        <f>'M&lt;7'!A17</f>
        <v>Levin Penrod</v>
      </c>
    </row>
    <row r="65" spans="1:1" x14ac:dyDescent="0.3">
      <c r="A65" t="str">
        <f>'M&lt;7'!A18</f>
        <v>Paul Pfanschilling</v>
      </c>
    </row>
    <row r="66" spans="1:1" x14ac:dyDescent="0.3">
      <c r="A66" t="str">
        <f>'M&lt;7'!A19</f>
        <v>Camil El Ouazghari</v>
      </c>
    </row>
    <row r="67" spans="1:1" x14ac:dyDescent="0.3">
      <c r="A67" t="str">
        <f>'M&lt;7'!A20</f>
        <v>Karl Schell</v>
      </c>
    </row>
    <row r="68" spans="1:1" x14ac:dyDescent="0.3">
      <c r="A68" t="str">
        <f>'M&lt;7'!A21</f>
        <v>Paul Leipold</v>
      </c>
    </row>
    <row r="69" spans="1:1" x14ac:dyDescent="0.3">
      <c r="A69" t="str">
        <f>'M&lt;7'!A22</f>
        <v>Milan Schäfer</v>
      </c>
    </row>
    <row r="70" spans="1:1" x14ac:dyDescent="0.3">
      <c r="A70" t="str">
        <f>'M&lt;7'!A23</f>
        <v>Tom Reinhardt</v>
      </c>
    </row>
    <row r="71" spans="1:1" x14ac:dyDescent="0.3">
      <c r="A71" t="str">
        <f>'M&lt;7'!A24</f>
        <v>Ludwig Nauer</v>
      </c>
    </row>
    <row r="72" spans="1:1" x14ac:dyDescent="0.3">
      <c r="A72" t="str">
        <f>'M&lt;7'!A25</f>
        <v>Leonit Shabani</v>
      </c>
    </row>
    <row r="73" spans="1:1" x14ac:dyDescent="0.3">
      <c r="A73" t="str">
        <f>'M&lt;7'!A26</f>
        <v>Kiano Keilhauer</v>
      </c>
    </row>
    <row r="74" spans="1:1" x14ac:dyDescent="0.3">
      <c r="A74" t="str">
        <f>'M&lt;7'!A27</f>
        <v>Theodor Christen</v>
      </c>
    </row>
    <row r="75" spans="1:1" x14ac:dyDescent="0.3">
      <c r="A75" t="str">
        <f>'M&lt;7'!A28</f>
        <v>Wilhelm Eidmann</v>
      </c>
    </row>
    <row r="76" spans="1:1" x14ac:dyDescent="0.3">
      <c r="A76" t="str">
        <f>'M&lt;7'!A29</f>
        <v>Noah Schrimpf</v>
      </c>
    </row>
    <row r="77" spans="1:1" x14ac:dyDescent="0.3">
      <c r="A77" t="str">
        <f>'M&lt;7'!A30</f>
        <v>Laurenz Geiling</v>
      </c>
    </row>
    <row r="78" spans="1:1" x14ac:dyDescent="0.3">
      <c r="A78">
        <f>'M&lt;7'!A31</f>
        <v>0</v>
      </c>
    </row>
    <row r="79" spans="1:1" x14ac:dyDescent="0.3">
      <c r="A79">
        <f>'M&lt;7'!A32</f>
        <v>0</v>
      </c>
    </row>
    <row r="80" spans="1:1" x14ac:dyDescent="0.3">
      <c r="A80">
        <f>'M&lt;7'!A33</f>
        <v>0</v>
      </c>
    </row>
    <row r="81" spans="1:1" x14ac:dyDescent="0.3">
      <c r="A81">
        <f>'M&lt;7'!A34</f>
        <v>0</v>
      </c>
    </row>
    <row r="82" spans="1:1" x14ac:dyDescent="0.3">
      <c r="A82">
        <f>'M&lt;7'!A35</f>
        <v>0</v>
      </c>
    </row>
    <row r="83" spans="1:1" x14ac:dyDescent="0.3">
      <c r="A83">
        <f>'M&lt;7'!A36</f>
        <v>0</v>
      </c>
    </row>
    <row r="84" spans="1:1" x14ac:dyDescent="0.3">
      <c r="A84">
        <f>'M&lt;7'!A37</f>
        <v>0</v>
      </c>
    </row>
    <row r="85" spans="1:1" x14ac:dyDescent="0.3">
      <c r="A85">
        <f>'M&lt;7'!A38</f>
        <v>0</v>
      </c>
    </row>
    <row r="86" spans="1:1" x14ac:dyDescent="0.3">
      <c r="A86">
        <f>'M&lt;7'!A39</f>
        <v>0</v>
      </c>
    </row>
    <row r="87" spans="1:1" x14ac:dyDescent="0.3">
      <c r="A87">
        <f>'M&lt;7'!A40</f>
        <v>0</v>
      </c>
    </row>
    <row r="88" spans="1:1" x14ac:dyDescent="0.3">
      <c r="A88">
        <f>'M&lt;7'!A41</f>
        <v>0</v>
      </c>
    </row>
    <row r="89" spans="1:1" x14ac:dyDescent="0.3">
      <c r="A89">
        <f>'M&lt;7'!A42</f>
        <v>0</v>
      </c>
    </row>
    <row r="90" spans="1:1" x14ac:dyDescent="0.3">
      <c r="A90">
        <f>'M&lt;7'!A43</f>
        <v>0</v>
      </c>
    </row>
    <row r="91" spans="1:1" x14ac:dyDescent="0.3">
      <c r="A91">
        <f>'M&lt;7'!A44</f>
        <v>0</v>
      </c>
    </row>
    <row r="92" spans="1:1" x14ac:dyDescent="0.3">
      <c r="A92">
        <f>'M&lt;7'!A45</f>
        <v>0</v>
      </c>
    </row>
    <row r="93" spans="1:1" x14ac:dyDescent="0.3">
      <c r="A93">
        <f>'M&lt;7'!A46</f>
        <v>0</v>
      </c>
    </row>
    <row r="94" spans="1:1" x14ac:dyDescent="0.3">
      <c r="A94">
        <f>'M&lt;7'!A47</f>
        <v>0</v>
      </c>
    </row>
    <row r="95" spans="1:1" x14ac:dyDescent="0.3">
      <c r="A95">
        <f>'M&lt;7'!A48</f>
        <v>0</v>
      </c>
    </row>
    <row r="96" spans="1:1" x14ac:dyDescent="0.3">
      <c r="A96">
        <f>'M&lt;7'!A49</f>
        <v>0</v>
      </c>
    </row>
    <row r="97" spans="1:1" x14ac:dyDescent="0.3">
      <c r="A97">
        <f>'M&lt;7'!A50</f>
        <v>0</v>
      </c>
    </row>
    <row r="98" spans="1:1" x14ac:dyDescent="0.3">
      <c r="A98">
        <f>'M&lt;7'!A51</f>
        <v>0</v>
      </c>
    </row>
    <row r="99" spans="1:1" x14ac:dyDescent="0.3">
      <c r="A99">
        <f>'M&lt;7'!A52</f>
        <v>0</v>
      </c>
    </row>
    <row r="100" spans="1:1" x14ac:dyDescent="0.3">
      <c r="A100">
        <f>'M&lt;7'!A53</f>
        <v>0</v>
      </c>
    </row>
    <row r="101" spans="1:1" x14ac:dyDescent="0.3">
      <c r="A101" t="str">
        <f>'W7'!A4</f>
        <v>Anna Hill</v>
      </c>
    </row>
    <row r="102" spans="1:1" x14ac:dyDescent="0.3">
      <c r="A102" t="str">
        <f>'W7'!A5</f>
        <v>Greta Eidmann</v>
      </c>
    </row>
    <row r="103" spans="1:1" x14ac:dyDescent="0.3">
      <c r="A103" t="str">
        <f>'W7'!A6</f>
        <v>Pia Kostka</v>
      </c>
    </row>
    <row r="104" spans="1:1" x14ac:dyDescent="0.3">
      <c r="A104" t="str">
        <f>'W7'!A7</f>
        <v>Lana Braun</v>
      </c>
    </row>
    <row r="105" spans="1:1" x14ac:dyDescent="0.3">
      <c r="A105" t="str">
        <f>'W7'!A8</f>
        <v>Leni Steudter</v>
      </c>
    </row>
    <row r="106" spans="1:1" x14ac:dyDescent="0.3">
      <c r="A106" t="str">
        <f>'W7'!A9</f>
        <v>Sofia Strom</v>
      </c>
    </row>
    <row r="107" spans="1:1" x14ac:dyDescent="0.3">
      <c r="A107" t="str">
        <f>'W7'!A10</f>
        <v>Emma Zyber</v>
      </c>
    </row>
    <row r="108" spans="1:1" x14ac:dyDescent="0.3">
      <c r="A108" t="str">
        <f>'W7'!A11</f>
        <v>Alana Ott</v>
      </c>
    </row>
    <row r="109" spans="1:1" x14ac:dyDescent="0.3">
      <c r="A109" t="str">
        <f>'W7'!A12</f>
        <v>Leni Fischer</v>
      </c>
    </row>
    <row r="110" spans="1:1" x14ac:dyDescent="0.3">
      <c r="A110" t="str">
        <f>'W7'!A13</f>
        <v>Kristina Mushikova</v>
      </c>
    </row>
    <row r="111" spans="1:1" x14ac:dyDescent="0.3">
      <c r="A111" t="str">
        <f>'W7'!A14</f>
        <v>Ella Kostka</v>
      </c>
    </row>
    <row r="112" spans="1:1" x14ac:dyDescent="0.3">
      <c r="A112" t="str">
        <f>'W7'!A15</f>
        <v>Mila Trüber</v>
      </c>
    </row>
    <row r="113" spans="1:1" x14ac:dyDescent="0.3">
      <c r="A113" t="str">
        <f>'W7'!A16</f>
        <v>Karolina Wahl</v>
      </c>
    </row>
    <row r="114" spans="1:1" x14ac:dyDescent="0.3">
      <c r="A114" t="str">
        <f>'W7'!A17</f>
        <v>Lina Schmidt</v>
      </c>
    </row>
    <row r="115" spans="1:1" x14ac:dyDescent="0.3">
      <c r="A115" t="str">
        <f>'W7'!A18</f>
        <v>Lieselotte Nauer</v>
      </c>
    </row>
    <row r="116" spans="1:1" x14ac:dyDescent="0.3">
      <c r="A116" t="str">
        <f>'W7'!A19</f>
        <v>Leonie Vogel</v>
      </c>
    </row>
    <row r="117" spans="1:1" x14ac:dyDescent="0.3">
      <c r="A117" t="str">
        <f>'W7'!A20</f>
        <v>Ella Weppler</v>
      </c>
    </row>
    <row r="118" spans="1:1" x14ac:dyDescent="0.3">
      <c r="A118" t="str">
        <f>'W7'!A21</f>
        <v>Maria Wahl</v>
      </c>
    </row>
    <row r="119" spans="1:1" x14ac:dyDescent="0.3">
      <c r="A119" t="str">
        <f>'W7'!A22</f>
        <v>Klara Rehbein</v>
      </c>
    </row>
    <row r="120" spans="1:1" x14ac:dyDescent="0.3">
      <c r="A120" t="str">
        <f>'W7'!A23</f>
        <v>Ella Stolarski</v>
      </c>
    </row>
    <row r="121" spans="1:1" x14ac:dyDescent="0.3">
      <c r="A121" t="str">
        <f>'W7'!A24</f>
        <v>Elea Reiswich</v>
      </c>
    </row>
    <row r="122" spans="1:1" x14ac:dyDescent="0.3">
      <c r="A122" t="str">
        <f>'W7'!A25</f>
        <v>Amelie Wolf</v>
      </c>
    </row>
    <row r="123" spans="1:1" x14ac:dyDescent="0.3">
      <c r="A123" t="str">
        <f>'W7'!A26</f>
        <v>Jolyn Engel</v>
      </c>
    </row>
    <row r="124" spans="1:1" x14ac:dyDescent="0.3">
      <c r="A124" t="str">
        <f>'W7'!A27</f>
        <v>Wilma Christen</v>
      </c>
    </row>
    <row r="125" spans="1:1" x14ac:dyDescent="0.3">
      <c r="A125" t="str">
        <f>'W7'!A28</f>
        <v>Luka Sofie Lewora</v>
      </c>
    </row>
    <row r="126" spans="1:1" x14ac:dyDescent="0.3">
      <c r="A126" t="str">
        <f>'W7'!A29</f>
        <v>Pauline Danek</v>
      </c>
    </row>
    <row r="127" spans="1:1" x14ac:dyDescent="0.3">
      <c r="A127" t="str">
        <f>'W7'!A30</f>
        <v>Ella Weiffenbach</v>
      </c>
    </row>
    <row r="128" spans="1:1" x14ac:dyDescent="0.3">
      <c r="A128" t="str">
        <f>'W7'!A31</f>
        <v>Mila Domaschka</v>
      </c>
    </row>
    <row r="129" spans="1:1" x14ac:dyDescent="0.3">
      <c r="A129" t="str">
        <f>'W7'!A32</f>
        <v>Ella Stoyhe</v>
      </c>
    </row>
    <row r="130" spans="1:1" x14ac:dyDescent="0.3">
      <c r="A130">
        <f>'W7'!A33</f>
        <v>0</v>
      </c>
    </row>
    <row r="131" spans="1:1" x14ac:dyDescent="0.3">
      <c r="A131">
        <f>'W7'!A34</f>
        <v>0</v>
      </c>
    </row>
    <row r="132" spans="1:1" x14ac:dyDescent="0.3">
      <c r="A132">
        <f>'W7'!A35</f>
        <v>0</v>
      </c>
    </row>
    <row r="133" spans="1:1" x14ac:dyDescent="0.3">
      <c r="A133">
        <f>'W7'!A36</f>
        <v>0</v>
      </c>
    </row>
    <row r="134" spans="1:1" x14ac:dyDescent="0.3">
      <c r="A134">
        <f>'W7'!A37</f>
        <v>0</v>
      </c>
    </row>
    <row r="135" spans="1:1" x14ac:dyDescent="0.3">
      <c r="A135">
        <f>'W7'!A38</f>
        <v>0</v>
      </c>
    </row>
    <row r="136" spans="1:1" x14ac:dyDescent="0.3">
      <c r="A136">
        <f>'W7'!A39</f>
        <v>0</v>
      </c>
    </row>
    <row r="137" spans="1:1" x14ac:dyDescent="0.3">
      <c r="A137">
        <f>'W7'!A40</f>
        <v>0</v>
      </c>
    </row>
    <row r="138" spans="1:1" x14ac:dyDescent="0.3">
      <c r="A138">
        <f>'W7'!A41</f>
        <v>0</v>
      </c>
    </row>
    <row r="139" spans="1:1" x14ac:dyDescent="0.3">
      <c r="A139">
        <f>'W7'!A42</f>
        <v>0</v>
      </c>
    </row>
    <row r="140" spans="1:1" x14ac:dyDescent="0.3">
      <c r="A140">
        <f>'W7'!A43</f>
        <v>0</v>
      </c>
    </row>
    <row r="141" spans="1:1" x14ac:dyDescent="0.3">
      <c r="A141">
        <f>'W7'!A44</f>
        <v>0</v>
      </c>
    </row>
    <row r="142" spans="1:1" x14ac:dyDescent="0.3">
      <c r="A142">
        <f>'W7'!A45</f>
        <v>0</v>
      </c>
    </row>
    <row r="143" spans="1:1" x14ac:dyDescent="0.3">
      <c r="A143">
        <f>'W7'!A46</f>
        <v>0</v>
      </c>
    </row>
    <row r="144" spans="1:1" x14ac:dyDescent="0.3">
      <c r="A144">
        <f>'W7'!A47</f>
        <v>0</v>
      </c>
    </row>
    <row r="145" spans="1:1" x14ac:dyDescent="0.3">
      <c r="A145">
        <f>'W7'!A48</f>
        <v>0</v>
      </c>
    </row>
    <row r="146" spans="1:1" x14ac:dyDescent="0.3">
      <c r="A146">
        <f>'W7'!A49</f>
        <v>0</v>
      </c>
    </row>
    <row r="147" spans="1:1" x14ac:dyDescent="0.3">
      <c r="A147">
        <f>'W7'!A50</f>
        <v>0</v>
      </c>
    </row>
    <row r="148" spans="1:1" x14ac:dyDescent="0.3">
      <c r="A148">
        <f>'W7'!A51</f>
        <v>0</v>
      </c>
    </row>
    <row r="149" spans="1:1" x14ac:dyDescent="0.3">
      <c r="A149">
        <f>'W7'!A52</f>
        <v>0</v>
      </c>
    </row>
    <row r="150" spans="1:1" x14ac:dyDescent="0.3">
      <c r="A150">
        <f>'W7'!A53</f>
        <v>0</v>
      </c>
    </row>
    <row r="151" spans="1:1" x14ac:dyDescent="0.3">
      <c r="A151" t="str">
        <f>'W&lt;7'!A4</f>
        <v>Hyab Kidane Tesfamichael</v>
      </c>
    </row>
    <row r="152" spans="1:1" x14ac:dyDescent="0.3">
      <c r="A152" t="str">
        <f>'W&lt;7'!A5</f>
        <v>Mia Abeska</v>
      </c>
    </row>
    <row r="153" spans="1:1" x14ac:dyDescent="0.3">
      <c r="A153" t="str">
        <f>'W&lt;7'!A6</f>
        <v>Emilia Stolarski</v>
      </c>
    </row>
    <row r="154" spans="1:1" x14ac:dyDescent="0.3">
      <c r="A154" t="str">
        <f>'W&lt;7'!A7</f>
        <v>Anna Belle Haberkorn</v>
      </c>
    </row>
    <row r="155" spans="1:1" x14ac:dyDescent="0.3">
      <c r="A155" t="str">
        <f>'W&lt;7'!A8</f>
        <v>Lejna Kartal</v>
      </c>
    </row>
    <row r="156" spans="1:1" x14ac:dyDescent="0.3">
      <c r="A156" t="str">
        <f>'W&lt;7'!A9</f>
        <v>Karla Beyer</v>
      </c>
    </row>
    <row r="157" spans="1:1" x14ac:dyDescent="0.3">
      <c r="A157" t="str">
        <f>'W&lt;7'!A10</f>
        <v>Sophia Vogel</v>
      </c>
    </row>
    <row r="158" spans="1:1" x14ac:dyDescent="0.3">
      <c r="A158" t="str">
        <f>'W&lt;7'!A11</f>
        <v>Leni Pokoj</v>
      </c>
    </row>
    <row r="159" spans="1:1" x14ac:dyDescent="0.3">
      <c r="A159" t="str">
        <f>'W&lt;7'!A12</f>
        <v>Marie-Luise Weppler</v>
      </c>
    </row>
    <row r="160" spans="1:1" x14ac:dyDescent="0.3">
      <c r="A160" t="str">
        <f>'W&lt;7'!A13</f>
        <v>Finja Diehl</v>
      </c>
    </row>
    <row r="161" spans="1:1" x14ac:dyDescent="0.3">
      <c r="A161" t="str">
        <f>'W&lt;7'!A14</f>
        <v>Anni Müller</v>
      </c>
    </row>
    <row r="162" spans="1:1" x14ac:dyDescent="0.3">
      <c r="A162" t="str">
        <f>'W&lt;7'!A15</f>
        <v>Lia Hanke</v>
      </c>
    </row>
    <row r="163" spans="1:1" x14ac:dyDescent="0.3">
      <c r="A163" t="str">
        <f>'W&lt;7'!A16</f>
        <v>Elina Beyer</v>
      </c>
    </row>
    <row r="164" spans="1:1" x14ac:dyDescent="0.3">
      <c r="A164" t="str">
        <f>'W&lt;7'!A17</f>
        <v>Esra Schaefer</v>
      </c>
    </row>
    <row r="165" spans="1:1" x14ac:dyDescent="0.3">
      <c r="A165" t="str">
        <f>'W&lt;7'!A18</f>
        <v>Aleyna Hussein</v>
      </c>
    </row>
    <row r="166" spans="1:1" x14ac:dyDescent="0.3">
      <c r="A166" t="str">
        <f>'W&lt;7'!A19</f>
        <v>Alma Delgado Vetter</v>
      </c>
    </row>
    <row r="167" spans="1:1" x14ac:dyDescent="0.3">
      <c r="A167" t="str">
        <f>'W&lt;7'!A20</f>
        <v>Lucy Brunner</v>
      </c>
    </row>
    <row r="168" spans="1:1" x14ac:dyDescent="0.3">
      <c r="A168" t="str">
        <f>'W&lt;7'!A21</f>
        <v>Dalia Fuhrmann</v>
      </c>
    </row>
    <row r="169" spans="1:1" x14ac:dyDescent="0.3">
      <c r="A169" t="str">
        <f>'W&lt;7'!A22</f>
        <v>Melina Billinger</v>
      </c>
    </row>
    <row r="170" spans="1:1" x14ac:dyDescent="0.3">
      <c r="A170" t="str">
        <f>'W&lt;7'!A23</f>
        <v>Marla Brunner</v>
      </c>
    </row>
    <row r="171" spans="1:1" x14ac:dyDescent="0.3">
      <c r="A171" t="str">
        <f>'W&lt;7'!A24</f>
        <v>Käthe Alexandra Seibert</v>
      </c>
    </row>
    <row r="172" spans="1:1" x14ac:dyDescent="0.3">
      <c r="A172" t="str">
        <f>'W&lt;7'!A25</f>
        <v>Klara Vogt</v>
      </c>
    </row>
    <row r="173" spans="1:1" x14ac:dyDescent="0.3">
      <c r="A173" t="str">
        <f>'W&lt;7'!A26</f>
        <v>Aria Kleemann</v>
      </c>
    </row>
    <row r="174" spans="1:1" x14ac:dyDescent="0.3">
      <c r="A174" t="str">
        <f>'W&lt;7'!A27</f>
        <v>Layla Sapunaru</v>
      </c>
    </row>
    <row r="175" spans="1:1" x14ac:dyDescent="0.3">
      <c r="A175" t="str">
        <f>'W&lt;7'!A28</f>
        <v>Frieda Köhler</v>
      </c>
    </row>
    <row r="176" spans="1:1" x14ac:dyDescent="0.3">
      <c r="A176" t="str">
        <f>'W&lt;7'!A29</f>
        <v>Tilda Hartung</v>
      </c>
    </row>
    <row r="177" spans="1:1" x14ac:dyDescent="0.3">
      <c r="A177" t="str">
        <f>'W&lt;7'!A30</f>
        <v>Fala Koch</v>
      </c>
    </row>
    <row r="178" spans="1:1" x14ac:dyDescent="0.3">
      <c r="A178">
        <f>'W&lt;7'!A31</f>
        <v>0</v>
      </c>
    </row>
    <row r="179" spans="1:1" x14ac:dyDescent="0.3">
      <c r="A179">
        <f>'W&lt;7'!A32</f>
        <v>0</v>
      </c>
    </row>
    <row r="180" spans="1:1" x14ac:dyDescent="0.3">
      <c r="A180">
        <f>'W&lt;7'!A33</f>
        <v>0</v>
      </c>
    </row>
    <row r="181" spans="1:1" x14ac:dyDescent="0.3">
      <c r="A181">
        <f>'W&lt;7'!A34</f>
        <v>0</v>
      </c>
    </row>
    <row r="182" spans="1:1" x14ac:dyDescent="0.3">
      <c r="A182">
        <f>'W&lt;7'!A35</f>
        <v>0</v>
      </c>
    </row>
    <row r="183" spans="1:1" x14ac:dyDescent="0.3">
      <c r="A183">
        <f>'W&lt;7'!A36</f>
        <v>0</v>
      </c>
    </row>
    <row r="184" spans="1:1" x14ac:dyDescent="0.3">
      <c r="A184">
        <f>'W&lt;7'!A37</f>
        <v>0</v>
      </c>
    </row>
    <row r="185" spans="1:1" x14ac:dyDescent="0.3">
      <c r="A185">
        <f>'W&lt;7'!A38</f>
        <v>0</v>
      </c>
    </row>
    <row r="186" spans="1:1" x14ac:dyDescent="0.3">
      <c r="A186">
        <f>'W&lt;7'!A39</f>
        <v>0</v>
      </c>
    </row>
    <row r="187" spans="1:1" x14ac:dyDescent="0.3">
      <c r="A187">
        <f>'W&lt;7'!A40</f>
        <v>0</v>
      </c>
    </row>
    <row r="188" spans="1:1" x14ac:dyDescent="0.3">
      <c r="A188">
        <f>'W&lt;7'!A41</f>
        <v>0</v>
      </c>
    </row>
    <row r="189" spans="1:1" x14ac:dyDescent="0.3">
      <c r="A189">
        <f>'W&lt;7'!A42</f>
        <v>0</v>
      </c>
    </row>
    <row r="190" spans="1:1" x14ac:dyDescent="0.3">
      <c r="A190">
        <f>'W&lt;7'!A43</f>
        <v>0</v>
      </c>
    </row>
    <row r="191" spans="1:1" x14ac:dyDescent="0.3">
      <c r="A191">
        <f>'W&lt;7'!A44</f>
        <v>0</v>
      </c>
    </row>
    <row r="192" spans="1:1" x14ac:dyDescent="0.3">
      <c r="A192">
        <f>'W&lt;7'!A45</f>
        <v>0</v>
      </c>
    </row>
    <row r="193" spans="1:1" x14ac:dyDescent="0.3">
      <c r="A193">
        <f>'W&lt;7'!A46</f>
        <v>0</v>
      </c>
    </row>
    <row r="194" spans="1:1" x14ac:dyDescent="0.3">
      <c r="A194">
        <f>'W&lt;7'!A47</f>
        <v>0</v>
      </c>
    </row>
    <row r="195" spans="1:1" x14ac:dyDescent="0.3">
      <c r="A195">
        <f>'W&lt;7'!A48</f>
        <v>0</v>
      </c>
    </row>
    <row r="196" spans="1:1" x14ac:dyDescent="0.3">
      <c r="A196">
        <f>'W&lt;7'!A49</f>
        <v>0</v>
      </c>
    </row>
    <row r="197" spans="1:1" x14ac:dyDescent="0.3">
      <c r="A197">
        <f>'W&lt;7'!A50</f>
        <v>0</v>
      </c>
    </row>
    <row r="198" spans="1:1" x14ac:dyDescent="0.3">
      <c r="A198">
        <f>'W&lt;7'!A51</f>
        <v>0</v>
      </c>
    </row>
    <row r="199" spans="1:1" x14ac:dyDescent="0.3">
      <c r="A199">
        <f>'W&lt;7'!A52</f>
        <v>0</v>
      </c>
    </row>
    <row r="200" spans="1:1" x14ac:dyDescent="0.3">
      <c r="A200">
        <f>'W&lt;7'!A53</f>
        <v>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3"/>
  <sheetViews>
    <sheetView workbookViewId="0">
      <selection activeCell="B16" sqref="B16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t="s">
        <v>155</v>
      </c>
      <c r="C1" t="str">
        <f t="shared" ref="C1:C53" si="0">B1&amp;" "&amp;A1</f>
        <v xml:space="preserve"> TU8_Alsfeld_Wurf</v>
      </c>
      <c r="D1" t="s">
        <v>16</v>
      </c>
      <c r="E1" t="s">
        <v>17</v>
      </c>
      <c r="F1" t="s">
        <v>22</v>
      </c>
      <c r="G1" t="s">
        <v>63</v>
      </c>
      <c r="H1" t="s">
        <v>54</v>
      </c>
      <c r="K1" t="s">
        <v>59</v>
      </c>
    </row>
    <row r="2" spans="1:11" x14ac:dyDescent="0.3">
      <c r="A2" t="s">
        <v>64</v>
      </c>
      <c r="B2" t="s">
        <v>65</v>
      </c>
      <c r="C2" t="str">
        <f t="shared" si="0"/>
        <v>Lennard Blum</v>
      </c>
      <c r="F2">
        <v>45</v>
      </c>
      <c r="G2" t="str">
        <f>VLOOKUP(C2,Teilnehmer!$A$1:$A$200,1,FALSE)</f>
        <v>Lennard Blum</v>
      </c>
      <c r="H2">
        <f>MOD(ROW(),2)</f>
        <v>0</v>
      </c>
    </row>
    <row r="3" spans="1:11" x14ac:dyDescent="0.3">
      <c r="A3" t="s">
        <v>92</v>
      </c>
      <c r="B3" t="s">
        <v>93</v>
      </c>
      <c r="C3" t="str">
        <f t="shared" si="0"/>
        <v>Alana Ott</v>
      </c>
      <c r="F3">
        <v>35</v>
      </c>
      <c r="G3" t="str">
        <f>VLOOKUP(C3,Teilnehmer!$A$1:$A$200,1,FALSE)</f>
        <v>Alana Ott</v>
      </c>
      <c r="H3">
        <f t="shared" ref="H3:H34" si="1">MOD(ROW(),2)</f>
        <v>1</v>
      </c>
    </row>
    <row r="4" spans="1:11" x14ac:dyDescent="0.3">
      <c r="A4" t="s">
        <v>81</v>
      </c>
      <c r="B4" t="s">
        <v>56</v>
      </c>
      <c r="C4" t="str">
        <f t="shared" si="0"/>
        <v>Aaron Wößner</v>
      </c>
      <c r="F4">
        <v>35</v>
      </c>
      <c r="G4" t="str">
        <f>VLOOKUP(C4,Teilnehmer!$A$1:$A$200,1,FALSE)</f>
        <v>Aaron Wößner</v>
      </c>
      <c r="H4">
        <f t="shared" si="1"/>
        <v>0</v>
      </c>
    </row>
    <row r="5" spans="1:11" x14ac:dyDescent="0.3">
      <c r="A5" t="s">
        <v>118</v>
      </c>
      <c r="B5" t="s">
        <v>119</v>
      </c>
      <c r="C5" t="str">
        <f t="shared" si="0"/>
        <v>Kerim Atalay</v>
      </c>
      <c r="F5">
        <v>33</v>
      </c>
      <c r="G5" t="str">
        <f>VLOOKUP(C5,Teilnehmer!$A$1:$A$200,1,FALSE)</f>
        <v>Kerim Atalay</v>
      </c>
      <c r="H5">
        <f t="shared" si="1"/>
        <v>1</v>
      </c>
    </row>
    <row r="6" spans="1:11" x14ac:dyDescent="0.3">
      <c r="A6" t="s">
        <v>77</v>
      </c>
      <c r="B6" t="s">
        <v>78</v>
      </c>
      <c r="C6" t="str">
        <f t="shared" si="0"/>
        <v>Milan Kuhn</v>
      </c>
      <c r="F6">
        <v>32</v>
      </c>
      <c r="G6" t="str">
        <f>VLOOKUP(C6,Teilnehmer!$A$1:$A$200,1,FALSE)</f>
        <v>Milan Kuhn</v>
      </c>
      <c r="H6">
        <f t="shared" si="1"/>
        <v>0</v>
      </c>
    </row>
    <row r="7" spans="1:11" x14ac:dyDescent="0.3">
      <c r="A7" t="s">
        <v>75</v>
      </c>
      <c r="B7" t="s">
        <v>76</v>
      </c>
      <c r="C7" t="str">
        <f t="shared" si="0"/>
        <v>Daniil Ostapenko</v>
      </c>
      <c r="F7">
        <v>30</v>
      </c>
      <c r="G7" t="str">
        <f>VLOOKUP(C7,Teilnehmer!$A$1:$A$200,1,FALSE)</f>
        <v>Daniil Ostapenko</v>
      </c>
      <c r="H7">
        <f t="shared" si="1"/>
        <v>1</v>
      </c>
    </row>
    <row r="8" spans="1:11" x14ac:dyDescent="0.3">
      <c r="A8" t="s">
        <v>116</v>
      </c>
      <c r="B8" t="s">
        <v>117</v>
      </c>
      <c r="C8" t="str">
        <f t="shared" si="0"/>
        <v>Kristina Mushikova</v>
      </c>
      <c r="F8">
        <v>29</v>
      </c>
      <c r="G8" t="str">
        <f>VLOOKUP(C8,Teilnehmer!$A$1:$A$200,1,FALSE)</f>
        <v>Kristina Mushikova</v>
      </c>
      <c r="H8">
        <f t="shared" si="1"/>
        <v>0</v>
      </c>
    </row>
    <row r="9" spans="1:11" x14ac:dyDescent="0.3">
      <c r="A9" t="s">
        <v>74</v>
      </c>
      <c r="B9" t="s">
        <v>47</v>
      </c>
      <c r="C9" t="str">
        <f t="shared" si="0"/>
        <v>Ella Stolarski</v>
      </c>
      <c r="F9">
        <v>29</v>
      </c>
      <c r="G9" t="str">
        <f>VLOOKUP(C9,Teilnehmer!$A$1:$A$200,1,FALSE)</f>
        <v>Ella Stolarski</v>
      </c>
      <c r="H9">
        <f t="shared" si="1"/>
        <v>1</v>
      </c>
    </row>
    <row r="10" spans="1:11" x14ac:dyDescent="0.3">
      <c r="A10" t="s">
        <v>86</v>
      </c>
      <c r="B10" t="s">
        <v>87</v>
      </c>
      <c r="C10" t="str">
        <f t="shared" si="0"/>
        <v>Oleksander Prykota</v>
      </c>
      <c r="F10">
        <v>29</v>
      </c>
      <c r="G10" t="str">
        <f>VLOOKUP(C10,Teilnehmer!$A$1:$A$200,1,FALSE)</f>
        <v>Oleksander Prykota</v>
      </c>
      <c r="H10">
        <f t="shared" si="1"/>
        <v>0</v>
      </c>
    </row>
    <row r="11" spans="1:11" x14ac:dyDescent="0.3">
      <c r="A11" t="s">
        <v>72</v>
      </c>
      <c r="B11" t="s">
        <v>73</v>
      </c>
      <c r="C11" t="str">
        <f t="shared" si="0"/>
        <v>Aron Schmelzer</v>
      </c>
      <c r="F11">
        <v>28</v>
      </c>
      <c r="G11" t="str">
        <f>VLOOKUP(C11,Teilnehmer!$A$1:$A$200,1,FALSE)</f>
        <v>Aron Schmelzer</v>
      </c>
      <c r="H11">
        <f t="shared" si="1"/>
        <v>1</v>
      </c>
    </row>
    <row r="12" spans="1:11" x14ac:dyDescent="0.3">
      <c r="A12" t="s">
        <v>114</v>
      </c>
      <c r="B12" t="s">
        <v>115</v>
      </c>
      <c r="C12" t="str">
        <f t="shared" si="0"/>
        <v>Elian Kern</v>
      </c>
      <c r="F12">
        <v>27</v>
      </c>
      <c r="G12" t="str">
        <f>VLOOKUP(C12,Teilnehmer!$A$1:$A$200,1,FALSE)</f>
        <v>Elian Kern</v>
      </c>
      <c r="H12">
        <f t="shared" si="1"/>
        <v>0</v>
      </c>
    </row>
    <row r="13" spans="1:11" x14ac:dyDescent="0.3">
      <c r="A13" t="s">
        <v>106</v>
      </c>
      <c r="B13" t="s">
        <v>140</v>
      </c>
      <c r="C13" t="str">
        <f t="shared" si="0"/>
        <v>Hyab Kidane Tesfamichael</v>
      </c>
      <c r="F13">
        <v>26</v>
      </c>
      <c r="G13" t="str">
        <f>VLOOKUP(C13,Teilnehmer!$A$1:$A$200,1,FALSE)</f>
        <v>Hyab Kidane Tesfamichael</v>
      </c>
      <c r="H13">
        <f t="shared" si="1"/>
        <v>1</v>
      </c>
    </row>
    <row r="14" spans="1:11" x14ac:dyDescent="0.3">
      <c r="A14" t="s">
        <v>96</v>
      </c>
      <c r="B14" t="s">
        <v>91</v>
      </c>
      <c r="C14" t="str">
        <f t="shared" si="0"/>
        <v>Leni Fischer</v>
      </c>
      <c r="F14">
        <v>26</v>
      </c>
      <c r="G14" t="str">
        <f>VLOOKUP(C14,Teilnehmer!$A$1:$A$200,1,FALSE)</f>
        <v>Leni Fischer</v>
      </c>
      <c r="H14">
        <f t="shared" si="1"/>
        <v>0</v>
      </c>
    </row>
    <row r="15" spans="1:11" x14ac:dyDescent="0.3">
      <c r="A15" t="s">
        <v>35</v>
      </c>
      <c r="B15" t="s">
        <v>226</v>
      </c>
      <c r="C15" t="str">
        <f t="shared" si="0"/>
        <v>Maximilian Wahl</v>
      </c>
      <c r="F15">
        <v>26</v>
      </c>
      <c r="G15" t="str">
        <f>VLOOKUP(C15,Teilnehmer!$A$1:$A$200,1,FALSE)</f>
        <v>Maximilian Wahl</v>
      </c>
      <c r="H15">
        <f t="shared" si="1"/>
        <v>1</v>
      </c>
    </row>
    <row r="16" spans="1:11" x14ac:dyDescent="0.3">
      <c r="A16" t="s">
        <v>79</v>
      </c>
      <c r="B16" t="s">
        <v>80</v>
      </c>
      <c r="C16" t="str">
        <f t="shared" si="0"/>
        <v>Anna Hill</v>
      </c>
      <c r="F16">
        <v>25</v>
      </c>
      <c r="G16" t="str">
        <f>VLOOKUP(C16,Teilnehmer!$A$1:$A$200,1,FALSE)</f>
        <v>Anna Hill</v>
      </c>
      <c r="H16">
        <f t="shared" si="1"/>
        <v>0</v>
      </c>
    </row>
    <row r="17" spans="1:8" x14ac:dyDescent="0.3">
      <c r="A17" t="s">
        <v>97</v>
      </c>
      <c r="B17" t="s">
        <v>98</v>
      </c>
      <c r="C17" t="str">
        <f t="shared" si="0"/>
        <v>Melina Billinger</v>
      </c>
      <c r="F17">
        <v>25</v>
      </c>
      <c r="G17" t="str">
        <f>VLOOKUP(C17,Teilnehmer!$A$1:$A$200,1,FALSE)</f>
        <v>Melina Billinger</v>
      </c>
      <c r="H17">
        <f t="shared" si="1"/>
        <v>1</v>
      </c>
    </row>
    <row r="18" spans="1:8" x14ac:dyDescent="0.3">
      <c r="A18" t="s">
        <v>94</v>
      </c>
      <c r="B18" t="s">
        <v>95</v>
      </c>
      <c r="C18" t="str">
        <f t="shared" si="0"/>
        <v>Lana Braun</v>
      </c>
      <c r="F18">
        <v>24</v>
      </c>
      <c r="G18" t="str">
        <f>VLOOKUP(C18,Teilnehmer!$A$1:$A$200,1,FALSE)</f>
        <v>Lana Braun</v>
      </c>
      <c r="H18">
        <f t="shared" si="1"/>
        <v>0</v>
      </c>
    </row>
    <row r="19" spans="1:8" x14ac:dyDescent="0.3">
      <c r="A19" t="s">
        <v>82</v>
      </c>
      <c r="B19" t="s">
        <v>83</v>
      </c>
      <c r="C19" t="str">
        <f t="shared" si="0"/>
        <v>Lasse Künzel</v>
      </c>
      <c r="F19">
        <v>24</v>
      </c>
      <c r="G19" t="str">
        <f>VLOOKUP(C19,Teilnehmer!$A$1:$A$200,1,FALSE)</f>
        <v>Lasse Künzel</v>
      </c>
      <c r="H19">
        <f t="shared" si="1"/>
        <v>1</v>
      </c>
    </row>
    <row r="20" spans="1:8" x14ac:dyDescent="0.3">
      <c r="A20" t="s">
        <v>89</v>
      </c>
      <c r="B20" t="s">
        <v>50</v>
      </c>
      <c r="C20" t="str">
        <f t="shared" si="0"/>
        <v>Pauline Danek</v>
      </c>
      <c r="F20">
        <v>23</v>
      </c>
      <c r="G20" t="str">
        <f>VLOOKUP(C20,Teilnehmer!$A$1:$A$200,1,FALSE)</f>
        <v>Pauline Danek</v>
      </c>
      <c r="H20">
        <f t="shared" si="1"/>
        <v>0</v>
      </c>
    </row>
    <row r="21" spans="1:8" x14ac:dyDescent="0.3">
      <c r="A21" t="s">
        <v>67</v>
      </c>
      <c r="B21" t="s">
        <v>68</v>
      </c>
      <c r="C21" t="str">
        <f t="shared" si="0"/>
        <v>Greta Eidmann</v>
      </c>
      <c r="F21">
        <v>23</v>
      </c>
      <c r="G21" t="str">
        <f>VLOOKUP(C21,Teilnehmer!$A$1:$A$200,1,FALSE)</f>
        <v>Greta Eidmann</v>
      </c>
      <c r="H21">
        <f t="shared" si="1"/>
        <v>1</v>
      </c>
    </row>
    <row r="22" spans="1:8" x14ac:dyDescent="0.3">
      <c r="A22" t="s">
        <v>113</v>
      </c>
      <c r="B22" t="s">
        <v>46</v>
      </c>
      <c r="C22" t="str">
        <f t="shared" si="0"/>
        <v>Mila Trüber</v>
      </c>
      <c r="F22">
        <v>23</v>
      </c>
      <c r="G22" t="str">
        <f>VLOOKUP(C22,Teilnehmer!$A$1:$A$200,1,FALSE)</f>
        <v>Mila Trüber</v>
      </c>
      <c r="H22">
        <f t="shared" si="1"/>
        <v>0</v>
      </c>
    </row>
    <row r="23" spans="1:8" x14ac:dyDescent="0.3">
      <c r="A23" t="s">
        <v>102</v>
      </c>
      <c r="B23" t="s">
        <v>141</v>
      </c>
      <c r="C23" t="str">
        <f t="shared" si="0"/>
        <v>Käthe Alexandra Seibert</v>
      </c>
      <c r="F23">
        <v>22</v>
      </c>
      <c r="G23" t="str">
        <f>VLOOKUP(C23,Teilnehmer!$A$1:$A$200,1,FALSE)</f>
        <v>Käthe Alexandra Seibert</v>
      </c>
      <c r="H23">
        <f t="shared" si="1"/>
        <v>1</v>
      </c>
    </row>
    <row r="24" spans="1:8" x14ac:dyDescent="0.3">
      <c r="A24" t="s">
        <v>74</v>
      </c>
      <c r="B24" t="s">
        <v>38</v>
      </c>
      <c r="C24" t="str">
        <f t="shared" si="0"/>
        <v>Emilia Stolarski</v>
      </c>
      <c r="F24">
        <v>22</v>
      </c>
      <c r="G24" t="str">
        <f>VLOOKUP(C24,Teilnehmer!$A$1:$A$200,1,FALSE)</f>
        <v>Emilia Stolarski</v>
      </c>
      <c r="H24">
        <f t="shared" si="1"/>
        <v>0</v>
      </c>
    </row>
    <row r="25" spans="1:8" x14ac:dyDescent="0.3">
      <c r="A25" t="s">
        <v>39</v>
      </c>
      <c r="B25" t="s">
        <v>69</v>
      </c>
      <c r="C25" t="str">
        <f t="shared" si="0"/>
        <v>Sofia Strom</v>
      </c>
      <c r="F25">
        <v>22</v>
      </c>
      <c r="G25" t="str">
        <f>VLOOKUP(C25,Teilnehmer!$A$1:$A$200,1,FALSE)</f>
        <v>Sofia Strom</v>
      </c>
      <c r="H25">
        <f t="shared" si="1"/>
        <v>1</v>
      </c>
    </row>
    <row r="26" spans="1:8" x14ac:dyDescent="0.3">
      <c r="A26" t="s">
        <v>77</v>
      </c>
      <c r="B26" t="s">
        <v>127</v>
      </c>
      <c r="C26" t="str">
        <f t="shared" si="0"/>
        <v>Matteo Kuhn</v>
      </c>
      <c r="F26">
        <v>22</v>
      </c>
      <c r="G26" t="str">
        <f>VLOOKUP(C26,Teilnehmer!$A$1:$A$200,1,FALSE)</f>
        <v>Matteo Kuhn</v>
      </c>
      <c r="H26">
        <f t="shared" si="1"/>
        <v>0</v>
      </c>
    </row>
    <row r="27" spans="1:8" x14ac:dyDescent="0.3">
      <c r="A27" t="s">
        <v>120</v>
      </c>
      <c r="B27" t="s">
        <v>121</v>
      </c>
      <c r="C27" t="str">
        <f t="shared" si="0"/>
        <v>Raphael Thomalla</v>
      </c>
      <c r="F27">
        <v>21</v>
      </c>
      <c r="G27" t="str">
        <f>VLOOKUP(C27,Teilnehmer!$A$1:$A$200,1,FALSE)</f>
        <v>Raphael Thomalla</v>
      </c>
      <c r="H27">
        <f t="shared" si="1"/>
        <v>1</v>
      </c>
    </row>
    <row r="28" spans="1:8" x14ac:dyDescent="0.3">
      <c r="A28" t="s">
        <v>28</v>
      </c>
      <c r="B28" t="s">
        <v>136</v>
      </c>
      <c r="C28" t="str">
        <f t="shared" si="0"/>
        <v>Levin Penrod</v>
      </c>
      <c r="F28">
        <v>21</v>
      </c>
      <c r="G28" t="str">
        <f>VLOOKUP(C28,Teilnehmer!$A$1:$A$200,1,FALSE)</f>
        <v>Levin Penrod</v>
      </c>
      <c r="H28">
        <f t="shared" si="1"/>
        <v>0</v>
      </c>
    </row>
    <row r="29" spans="1:8" x14ac:dyDescent="0.3">
      <c r="A29" t="s">
        <v>90</v>
      </c>
      <c r="B29" t="s">
        <v>91</v>
      </c>
      <c r="C29" t="str">
        <f t="shared" si="0"/>
        <v>Leni Steudter</v>
      </c>
      <c r="F29">
        <v>21</v>
      </c>
      <c r="G29" t="str">
        <f>VLOOKUP(C29,Teilnehmer!$A$1:$A$200,1,FALSE)</f>
        <v>Leni Steudter</v>
      </c>
      <c r="H29">
        <f t="shared" si="1"/>
        <v>1</v>
      </c>
    </row>
    <row r="30" spans="1:8" x14ac:dyDescent="0.3">
      <c r="A30" t="s">
        <v>29</v>
      </c>
      <c r="B30" t="s">
        <v>107</v>
      </c>
      <c r="C30" t="str">
        <f t="shared" si="0"/>
        <v>Luca Lang</v>
      </c>
      <c r="F30">
        <v>21</v>
      </c>
      <c r="G30" t="str">
        <f>VLOOKUP(C30,Teilnehmer!$A$1:$A$200,1,FALSE)</f>
        <v>Luca Lang</v>
      </c>
      <c r="H30">
        <f t="shared" si="1"/>
        <v>0</v>
      </c>
    </row>
    <row r="31" spans="1:8" x14ac:dyDescent="0.3">
      <c r="A31" t="s">
        <v>66</v>
      </c>
      <c r="B31" t="s">
        <v>71</v>
      </c>
      <c r="C31" t="str">
        <f t="shared" si="0"/>
        <v>Pia Kostka</v>
      </c>
      <c r="F31">
        <v>21</v>
      </c>
      <c r="G31" t="str">
        <f>VLOOKUP(C31,Teilnehmer!$A$1:$A$200,1,FALSE)</f>
        <v>Pia Kostka</v>
      </c>
      <c r="H31">
        <f t="shared" si="1"/>
        <v>1</v>
      </c>
    </row>
    <row r="32" spans="1:8" x14ac:dyDescent="0.3">
      <c r="A32" t="s">
        <v>88</v>
      </c>
      <c r="B32" t="s">
        <v>44</v>
      </c>
      <c r="C32" t="str">
        <f t="shared" si="0"/>
        <v>Paul Rausch</v>
      </c>
      <c r="F32">
        <v>21</v>
      </c>
      <c r="G32" t="str">
        <f>VLOOKUP(C32,Teilnehmer!$A$1:$A$200,1,FALSE)</f>
        <v>Paul Rausch</v>
      </c>
      <c r="H32">
        <f t="shared" si="1"/>
        <v>0</v>
      </c>
    </row>
    <row r="33" spans="1:8" x14ac:dyDescent="0.3">
      <c r="A33" t="s">
        <v>103</v>
      </c>
      <c r="B33" t="s">
        <v>52</v>
      </c>
      <c r="C33" t="str">
        <f t="shared" si="0"/>
        <v>Leonie Vogel</v>
      </c>
      <c r="F33">
        <v>20</v>
      </c>
      <c r="G33" t="str">
        <f>VLOOKUP(C33,Teilnehmer!$A$1:$A$200,1,FALSE)</f>
        <v>Leonie Vogel</v>
      </c>
      <c r="H33">
        <f t="shared" si="1"/>
        <v>1</v>
      </c>
    </row>
    <row r="34" spans="1:8" x14ac:dyDescent="0.3">
      <c r="A34" t="s">
        <v>101</v>
      </c>
      <c r="B34" t="s">
        <v>30</v>
      </c>
      <c r="C34" t="str">
        <f t="shared" si="0"/>
        <v>Jonas Kortschik</v>
      </c>
      <c r="F34">
        <v>20</v>
      </c>
      <c r="G34" t="str">
        <f>VLOOKUP(C34,Teilnehmer!$A$1:$A$200,1,FALSE)</f>
        <v>Jonas Kortschik</v>
      </c>
      <c r="H34">
        <f t="shared" si="1"/>
        <v>0</v>
      </c>
    </row>
    <row r="35" spans="1:8" x14ac:dyDescent="0.3">
      <c r="A35" t="s">
        <v>70</v>
      </c>
      <c r="B35" t="s">
        <v>40</v>
      </c>
      <c r="C35" t="str">
        <f t="shared" si="0"/>
        <v>Emma Zyber</v>
      </c>
      <c r="F35">
        <v>19</v>
      </c>
      <c r="G35" t="str">
        <f>VLOOKUP(C35,Teilnehmer!$A$1:$A$200,1,FALSE)</f>
        <v>Emma Zyber</v>
      </c>
      <c r="H35">
        <f t="shared" ref="H35:H53" si="2">MOD(ROW(),2)</f>
        <v>1</v>
      </c>
    </row>
    <row r="36" spans="1:8" x14ac:dyDescent="0.3">
      <c r="A36" t="s">
        <v>111</v>
      </c>
      <c r="B36" t="s">
        <v>43</v>
      </c>
      <c r="C36" t="str">
        <f t="shared" si="0"/>
        <v>Lucas Marsal</v>
      </c>
      <c r="F36">
        <v>19</v>
      </c>
      <c r="G36" t="str">
        <f>VLOOKUP(C36,Teilnehmer!$A$1:$A$200,1,FALSE)</f>
        <v>Lucas Marsal</v>
      </c>
      <c r="H36">
        <f t="shared" si="2"/>
        <v>0</v>
      </c>
    </row>
    <row r="37" spans="1:8" x14ac:dyDescent="0.3">
      <c r="A37" t="s">
        <v>104</v>
      </c>
      <c r="B37" t="s">
        <v>105</v>
      </c>
      <c r="C37" t="str">
        <f t="shared" si="0"/>
        <v>Elea Reiswich</v>
      </c>
      <c r="F37">
        <v>18</v>
      </c>
      <c r="G37" t="str">
        <f>VLOOKUP(C37,Teilnehmer!$A$1:$A$200,1,FALSE)</f>
        <v>Elea Reiswich</v>
      </c>
      <c r="H37">
        <f t="shared" si="2"/>
        <v>1</v>
      </c>
    </row>
    <row r="38" spans="1:8" x14ac:dyDescent="0.3">
      <c r="A38" t="s">
        <v>139</v>
      </c>
      <c r="B38" t="s">
        <v>128</v>
      </c>
      <c r="C38" t="str">
        <f t="shared" si="0"/>
        <v>Camil El Ouazghari</v>
      </c>
      <c r="F38">
        <v>17</v>
      </c>
      <c r="G38" t="str">
        <f>VLOOKUP(C38,Teilnehmer!$A$1:$A$200,1,FALSE)</f>
        <v>Camil El Ouazghari</v>
      </c>
      <c r="H38">
        <f t="shared" si="2"/>
        <v>0</v>
      </c>
    </row>
    <row r="39" spans="1:8" x14ac:dyDescent="0.3">
      <c r="A39" t="s">
        <v>123</v>
      </c>
      <c r="B39" t="s">
        <v>124</v>
      </c>
      <c r="C39" t="str">
        <f t="shared" si="0"/>
        <v>Tom Ruhl</v>
      </c>
      <c r="F39">
        <v>17</v>
      </c>
      <c r="G39" t="str">
        <f>VLOOKUP(C39,Teilnehmer!$A$1:$A$200,1,FALSE)</f>
        <v>Tom Ruhl</v>
      </c>
      <c r="H39">
        <f t="shared" si="2"/>
        <v>1</v>
      </c>
    </row>
    <row r="40" spans="1:8" x14ac:dyDescent="0.3">
      <c r="A40" t="s">
        <v>133</v>
      </c>
      <c r="B40" t="s">
        <v>78</v>
      </c>
      <c r="C40" t="str">
        <f t="shared" si="0"/>
        <v>Milan Schäfer</v>
      </c>
      <c r="F40">
        <v>17</v>
      </c>
      <c r="G40" t="str">
        <f>VLOOKUP(C40,Teilnehmer!$A$1:$A$200,1,FALSE)</f>
        <v>Milan Schäfer</v>
      </c>
      <c r="H40">
        <f t="shared" si="2"/>
        <v>0</v>
      </c>
    </row>
    <row r="41" spans="1:8" x14ac:dyDescent="0.3">
      <c r="A41" t="s">
        <v>84</v>
      </c>
      <c r="B41" t="s">
        <v>85</v>
      </c>
      <c r="C41" t="str">
        <f t="shared" si="0"/>
        <v>Benaja Stock</v>
      </c>
      <c r="F41">
        <v>17</v>
      </c>
      <c r="G41" t="str">
        <f>VLOOKUP(C41,Teilnehmer!$A$1:$A$200,1,FALSE)</f>
        <v>Benaja Stock</v>
      </c>
      <c r="H41">
        <f t="shared" si="2"/>
        <v>1</v>
      </c>
    </row>
    <row r="42" spans="1:8" x14ac:dyDescent="0.3">
      <c r="A42" t="s">
        <v>66</v>
      </c>
      <c r="B42" t="s">
        <v>47</v>
      </c>
      <c r="C42" t="str">
        <f t="shared" si="0"/>
        <v>Ella Kostka</v>
      </c>
      <c r="F42">
        <v>17</v>
      </c>
      <c r="G42" t="str">
        <f>VLOOKUP(C42,Teilnehmer!$A$1:$A$200,1,FALSE)</f>
        <v>Ella Kostka</v>
      </c>
      <c r="H42">
        <f t="shared" si="2"/>
        <v>0</v>
      </c>
    </row>
    <row r="43" spans="1:8" x14ac:dyDescent="0.3">
      <c r="A43" t="s">
        <v>35</v>
      </c>
      <c r="B43" t="s">
        <v>112</v>
      </c>
      <c r="C43" t="str">
        <f t="shared" si="0"/>
        <v>Karolina Wahl</v>
      </c>
      <c r="F43">
        <v>16</v>
      </c>
      <c r="G43" t="str">
        <f>VLOOKUP(C43,Teilnehmer!$A$1:$A$200,1,FALSE)</f>
        <v>Karolina Wahl</v>
      </c>
      <c r="H43">
        <f t="shared" si="2"/>
        <v>1</v>
      </c>
    </row>
    <row r="44" spans="1:8" x14ac:dyDescent="0.3">
      <c r="A44" t="s">
        <v>110</v>
      </c>
      <c r="B44" t="s">
        <v>34</v>
      </c>
      <c r="C44" t="str">
        <f t="shared" si="0"/>
        <v>Mia Abeska</v>
      </c>
      <c r="F44">
        <v>16</v>
      </c>
      <c r="G44" t="str">
        <f>VLOOKUP(C44,Teilnehmer!$A$1:$A$200,1,FALSE)</f>
        <v>Mia Abeska</v>
      </c>
      <c r="H44">
        <f t="shared" si="2"/>
        <v>0</v>
      </c>
    </row>
    <row r="45" spans="1:8" x14ac:dyDescent="0.3">
      <c r="A45" t="s">
        <v>103</v>
      </c>
      <c r="B45" t="s">
        <v>51</v>
      </c>
      <c r="C45" t="str">
        <f t="shared" si="0"/>
        <v>Sophia Vogel</v>
      </c>
      <c r="F45">
        <v>15</v>
      </c>
      <c r="G45" t="str">
        <f>VLOOKUP(C45,Teilnehmer!$A$1:$A$200,1,FALSE)</f>
        <v>Sophia Vogel</v>
      </c>
      <c r="H45">
        <f t="shared" si="2"/>
        <v>1</v>
      </c>
    </row>
    <row r="46" spans="1:8" x14ac:dyDescent="0.3">
      <c r="A46" t="s">
        <v>125</v>
      </c>
      <c r="B46" t="s">
        <v>126</v>
      </c>
      <c r="C46" t="str">
        <f t="shared" si="0"/>
        <v>Anni Müller</v>
      </c>
      <c r="F46">
        <v>15</v>
      </c>
      <c r="G46" t="str">
        <f>VLOOKUP(C46,Teilnehmer!$A$1:$A$200,1,FALSE)</f>
        <v>Anni Müller</v>
      </c>
      <c r="H46">
        <f t="shared" si="2"/>
        <v>0</v>
      </c>
    </row>
    <row r="47" spans="1:8" x14ac:dyDescent="0.3">
      <c r="A47" t="s">
        <v>122</v>
      </c>
      <c r="B47" t="s">
        <v>107</v>
      </c>
      <c r="C47" t="str">
        <f t="shared" si="0"/>
        <v>Luca Thaler</v>
      </c>
      <c r="F47">
        <v>15</v>
      </c>
      <c r="G47" t="str">
        <f>VLOOKUP(C47,Teilnehmer!$A$1:$A$200,1,FALSE)</f>
        <v>Luca Thaler</v>
      </c>
      <c r="H47">
        <f t="shared" si="2"/>
        <v>1</v>
      </c>
    </row>
    <row r="48" spans="1:8" x14ac:dyDescent="0.3">
      <c r="A48" t="s">
        <v>137</v>
      </c>
      <c r="B48" t="s">
        <v>138</v>
      </c>
      <c r="C48" t="str">
        <f t="shared" si="0"/>
        <v>Jendrik Fatum</v>
      </c>
      <c r="F48">
        <v>15</v>
      </c>
      <c r="G48" t="str">
        <f>VLOOKUP(C48,Teilnehmer!$A$1:$A$200,1,FALSE)</f>
        <v>Jendrik Fatum</v>
      </c>
      <c r="H48">
        <f t="shared" si="2"/>
        <v>0</v>
      </c>
    </row>
    <row r="49" spans="1:8" x14ac:dyDescent="0.3">
      <c r="A49" t="s">
        <v>131</v>
      </c>
      <c r="B49" t="s">
        <v>132</v>
      </c>
      <c r="C49" t="str">
        <f t="shared" si="0"/>
        <v>Lia Hanke</v>
      </c>
      <c r="F49">
        <v>15</v>
      </c>
      <c r="G49" t="str">
        <f>VLOOKUP(C49,Teilnehmer!$A$1:$A$200,1,FALSE)</f>
        <v>Lia Hanke</v>
      </c>
      <c r="H49">
        <f t="shared" si="2"/>
        <v>1</v>
      </c>
    </row>
    <row r="50" spans="1:8" x14ac:dyDescent="0.3">
      <c r="A50" t="s">
        <v>134</v>
      </c>
      <c r="B50" t="s">
        <v>135</v>
      </c>
      <c r="C50" t="str">
        <f t="shared" si="0"/>
        <v>Finja Diehl</v>
      </c>
      <c r="F50">
        <v>14</v>
      </c>
      <c r="G50" t="str">
        <f>VLOOKUP(C50,Teilnehmer!$A$1:$A$200,1,FALSE)</f>
        <v>Finja Diehl</v>
      </c>
      <c r="H50">
        <f t="shared" si="2"/>
        <v>0</v>
      </c>
    </row>
    <row r="51" spans="1:8" x14ac:dyDescent="0.3">
      <c r="A51" t="s">
        <v>108</v>
      </c>
      <c r="B51" t="s">
        <v>109</v>
      </c>
      <c r="C51" t="str">
        <f t="shared" si="0"/>
        <v>Lejna Kartal</v>
      </c>
      <c r="F51">
        <v>14</v>
      </c>
      <c r="G51" t="str">
        <f>VLOOKUP(C51,Teilnehmer!$A$1:$A$200,1,FALSE)</f>
        <v>Lejna Kartal</v>
      </c>
      <c r="H51">
        <f t="shared" si="2"/>
        <v>1</v>
      </c>
    </row>
    <row r="52" spans="1:8" x14ac:dyDescent="0.3">
      <c r="A52" t="s">
        <v>129</v>
      </c>
      <c r="B52" t="s">
        <v>130</v>
      </c>
      <c r="C52" t="str">
        <f t="shared" si="0"/>
        <v>Karla Beyer</v>
      </c>
      <c r="F52">
        <v>12</v>
      </c>
      <c r="G52" t="str">
        <f>VLOOKUP(C52,Teilnehmer!$A$1:$A$200,1,FALSE)</f>
        <v>Karla Beyer</v>
      </c>
      <c r="H52">
        <f t="shared" si="2"/>
        <v>0</v>
      </c>
    </row>
    <row r="53" spans="1:8" x14ac:dyDescent="0.3">
      <c r="A53" t="s">
        <v>99</v>
      </c>
      <c r="B53" t="s">
        <v>100</v>
      </c>
      <c r="C53" t="str">
        <f t="shared" si="0"/>
        <v>Marvin Nicolai</v>
      </c>
      <c r="F53">
        <v>11</v>
      </c>
      <c r="G53" t="str">
        <f>VLOOKUP(C53,Teilnehmer!$A$1:$A$200,1,FALSE)</f>
        <v>Marvin Nicolai</v>
      </c>
      <c r="H53">
        <f t="shared" si="2"/>
        <v>1</v>
      </c>
    </row>
  </sheetData>
  <autoFilter ref="H1:H53" xr:uid="{00000000-0009-0000-0000-000006000000}"/>
  <sortState xmlns:xlrd2="http://schemas.microsoft.com/office/spreadsheetml/2017/richdata2" ref="A2:F54">
    <sortCondition ref="E2:E54"/>
    <sortCondition ref="D2:D54"/>
  </sortState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3"/>
  <sheetViews>
    <sheetView workbookViewId="0">
      <selection activeCell="B8" sqref="B8"/>
    </sheetView>
  </sheetViews>
  <sheetFormatPr baseColWidth="10" defaultRowHeight="14.4" x14ac:dyDescent="0.3"/>
  <cols>
    <col min="1" max="1" width="14.6640625" customWidth="1"/>
    <col min="2" max="3" width="19" customWidth="1"/>
    <col min="7" max="7" width="23.109375" customWidth="1"/>
  </cols>
  <sheetData>
    <row r="1" spans="1:8" x14ac:dyDescent="0.3">
      <c r="A1" t="s">
        <v>53</v>
      </c>
      <c r="C1" t="str">
        <f t="shared" ref="C1:C32" si="0">B1&amp;" "&amp;A1</f>
        <v xml:space="preserve"> TU12_Alsfeld_Sprint</v>
      </c>
      <c r="D1" t="s">
        <v>16</v>
      </c>
      <c r="E1" t="s">
        <v>17</v>
      </c>
      <c r="F1" t="s">
        <v>22</v>
      </c>
      <c r="G1" t="s">
        <v>63</v>
      </c>
      <c r="H1" t="s">
        <v>54</v>
      </c>
    </row>
    <row r="2" spans="1:8" x14ac:dyDescent="0.3">
      <c r="A2" t="s">
        <v>64</v>
      </c>
      <c r="B2" t="s">
        <v>65</v>
      </c>
      <c r="C2" t="str">
        <f t="shared" si="0"/>
        <v>Lennard Blum</v>
      </c>
      <c r="D2" t="s">
        <v>24</v>
      </c>
      <c r="E2">
        <v>2018</v>
      </c>
      <c r="F2">
        <v>15.09</v>
      </c>
      <c r="G2" t="str">
        <f>VLOOKUP(C2,Teilnehmer!$A$1:$A$200,1,FALSE)</f>
        <v>Lennard Blum</v>
      </c>
      <c r="H2">
        <f t="shared" ref="H2:H33" si="1">MOD(ROW(),2)</f>
        <v>0</v>
      </c>
    </row>
    <row r="3" spans="1:8" x14ac:dyDescent="0.3">
      <c r="A3" t="s">
        <v>75</v>
      </c>
      <c r="B3" t="s">
        <v>76</v>
      </c>
      <c r="C3" t="str">
        <f t="shared" si="0"/>
        <v>Daniil Ostapenko</v>
      </c>
      <c r="D3" t="s">
        <v>24</v>
      </c>
      <c r="E3">
        <v>2018</v>
      </c>
      <c r="F3">
        <v>15.88</v>
      </c>
      <c r="G3" t="str">
        <f>VLOOKUP(C3,Teilnehmer!$A$1:$A$200,1,FALSE)</f>
        <v>Daniil Ostapenko</v>
      </c>
      <c r="H3">
        <f t="shared" si="1"/>
        <v>1</v>
      </c>
    </row>
    <row r="4" spans="1:8" x14ac:dyDescent="0.3">
      <c r="A4" t="s">
        <v>81</v>
      </c>
      <c r="B4" t="s">
        <v>56</v>
      </c>
      <c r="C4" t="str">
        <f t="shared" si="0"/>
        <v>Aaron Wößner</v>
      </c>
      <c r="D4" t="s">
        <v>24</v>
      </c>
      <c r="E4">
        <v>2018</v>
      </c>
      <c r="F4">
        <v>16.79</v>
      </c>
      <c r="G4" t="str">
        <f>VLOOKUP(C4,Teilnehmer!$A$1:$A$200,1,FALSE)</f>
        <v>Aaron Wößner</v>
      </c>
      <c r="H4">
        <f t="shared" si="1"/>
        <v>0</v>
      </c>
    </row>
    <row r="5" spans="1:8" x14ac:dyDescent="0.3">
      <c r="A5" t="s">
        <v>82</v>
      </c>
      <c r="B5" t="s">
        <v>83</v>
      </c>
      <c r="C5" t="str">
        <f t="shared" si="0"/>
        <v>Lasse Künzel</v>
      </c>
      <c r="D5" t="s">
        <v>24</v>
      </c>
      <c r="E5">
        <v>2018</v>
      </c>
      <c r="F5">
        <v>16.79</v>
      </c>
      <c r="G5" t="str">
        <f>VLOOKUP(C5,Teilnehmer!$A$1:$A$200,1,FALSE)</f>
        <v>Lasse Künzel</v>
      </c>
      <c r="H5">
        <f t="shared" si="1"/>
        <v>1</v>
      </c>
    </row>
    <row r="6" spans="1:8" x14ac:dyDescent="0.3">
      <c r="A6" t="s">
        <v>84</v>
      </c>
      <c r="B6" t="s">
        <v>85</v>
      </c>
      <c r="C6" t="str">
        <f t="shared" si="0"/>
        <v>Benaja Stock</v>
      </c>
      <c r="D6" t="s">
        <v>24</v>
      </c>
      <c r="E6">
        <v>2018</v>
      </c>
      <c r="F6">
        <v>16.899999999999999</v>
      </c>
      <c r="G6" t="str">
        <f>VLOOKUP(C6,Teilnehmer!$A$1:$A$200,1,FALSE)</f>
        <v>Benaja Stock</v>
      </c>
      <c r="H6">
        <f t="shared" si="1"/>
        <v>0</v>
      </c>
    </row>
    <row r="7" spans="1:8" x14ac:dyDescent="0.3">
      <c r="A7" t="s">
        <v>35</v>
      </c>
      <c r="B7" t="s">
        <v>226</v>
      </c>
      <c r="C7" t="str">
        <f t="shared" si="0"/>
        <v>Maximilian Wahl</v>
      </c>
      <c r="D7" t="s">
        <v>24</v>
      </c>
      <c r="E7">
        <v>2018</v>
      </c>
      <c r="F7">
        <v>16.91</v>
      </c>
      <c r="G7" t="str">
        <f>VLOOKUP(C7,Teilnehmer!$A$1:$A$200,1,FALSE)</f>
        <v>Maximilian Wahl</v>
      </c>
      <c r="H7">
        <f t="shared" si="1"/>
        <v>1</v>
      </c>
    </row>
    <row r="8" spans="1:8" x14ac:dyDescent="0.3">
      <c r="A8" t="s">
        <v>86</v>
      </c>
      <c r="B8" t="s">
        <v>87</v>
      </c>
      <c r="C8" t="str">
        <f t="shared" si="0"/>
        <v>Oleksander Prykota</v>
      </c>
      <c r="D8" t="s">
        <v>24</v>
      </c>
      <c r="E8">
        <v>2018</v>
      </c>
      <c r="F8">
        <v>16.96</v>
      </c>
      <c r="G8" t="str">
        <f>VLOOKUP(C8,Teilnehmer!$A$1:$A$200,1,FALSE)</f>
        <v>Oleksander Prykota</v>
      </c>
      <c r="H8">
        <f t="shared" si="1"/>
        <v>0</v>
      </c>
    </row>
    <row r="9" spans="1:8" x14ac:dyDescent="0.3">
      <c r="A9" t="s">
        <v>88</v>
      </c>
      <c r="B9" t="s">
        <v>44</v>
      </c>
      <c r="C9" t="str">
        <f t="shared" si="0"/>
        <v>Paul Rausch</v>
      </c>
      <c r="D9" t="s">
        <v>24</v>
      </c>
      <c r="E9">
        <v>2018</v>
      </c>
      <c r="F9">
        <v>17</v>
      </c>
      <c r="G9" t="str">
        <f>VLOOKUP(C9,Teilnehmer!$A$1:$A$200,1,FALSE)</f>
        <v>Paul Rausch</v>
      </c>
      <c r="H9">
        <f t="shared" si="1"/>
        <v>1</v>
      </c>
    </row>
    <row r="10" spans="1:8" x14ac:dyDescent="0.3">
      <c r="A10" t="s">
        <v>99</v>
      </c>
      <c r="B10" t="s">
        <v>100</v>
      </c>
      <c r="C10" t="str">
        <f t="shared" si="0"/>
        <v>Marvin Nicolai</v>
      </c>
      <c r="D10" t="s">
        <v>24</v>
      </c>
      <c r="E10">
        <v>2018</v>
      </c>
      <c r="F10">
        <v>17.41</v>
      </c>
      <c r="G10" t="str">
        <f>VLOOKUP(C10,Teilnehmer!$A$1:$A$200,1,FALSE)</f>
        <v>Marvin Nicolai</v>
      </c>
      <c r="H10">
        <f t="shared" si="1"/>
        <v>0</v>
      </c>
    </row>
    <row r="11" spans="1:8" x14ac:dyDescent="0.3">
      <c r="A11" t="s">
        <v>101</v>
      </c>
      <c r="B11" t="s">
        <v>30</v>
      </c>
      <c r="C11" t="str">
        <f t="shared" si="0"/>
        <v>Jonas Kortschik</v>
      </c>
      <c r="D11" t="s">
        <v>24</v>
      </c>
      <c r="E11">
        <v>2018</v>
      </c>
      <c r="F11">
        <v>17.57</v>
      </c>
      <c r="G11" t="str">
        <f>VLOOKUP(C11,Teilnehmer!$A$1:$A$200,1,FALSE)</f>
        <v>Jonas Kortschik</v>
      </c>
      <c r="H11">
        <f t="shared" si="1"/>
        <v>1</v>
      </c>
    </row>
    <row r="12" spans="1:8" x14ac:dyDescent="0.3">
      <c r="A12" t="s">
        <v>29</v>
      </c>
      <c r="B12" t="s">
        <v>107</v>
      </c>
      <c r="C12" t="str">
        <f t="shared" si="0"/>
        <v>Luca Lang</v>
      </c>
      <c r="D12" t="s">
        <v>24</v>
      </c>
      <c r="E12">
        <v>2018</v>
      </c>
      <c r="F12">
        <v>17.920000000000002</v>
      </c>
      <c r="G12" t="str">
        <f>VLOOKUP(C12,Teilnehmer!$A$1:$A$200,1,FALSE)</f>
        <v>Luca Lang</v>
      </c>
      <c r="H12">
        <f t="shared" si="1"/>
        <v>0</v>
      </c>
    </row>
    <row r="13" spans="1:8" x14ac:dyDescent="0.3">
      <c r="A13" t="s">
        <v>111</v>
      </c>
      <c r="B13" t="s">
        <v>43</v>
      </c>
      <c r="C13" t="str">
        <f t="shared" si="0"/>
        <v>Lucas Marsal</v>
      </c>
      <c r="D13" t="s">
        <v>24</v>
      </c>
      <c r="E13">
        <v>2018</v>
      </c>
      <c r="F13">
        <v>18.04</v>
      </c>
      <c r="G13" t="str">
        <f>VLOOKUP(C13,Teilnehmer!$A$1:$A$200,1,FALSE)</f>
        <v>Lucas Marsal</v>
      </c>
      <c r="H13">
        <f t="shared" si="1"/>
        <v>1</v>
      </c>
    </row>
    <row r="14" spans="1:8" x14ac:dyDescent="0.3">
      <c r="A14" t="s">
        <v>118</v>
      </c>
      <c r="B14" t="s">
        <v>119</v>
      </c>
      <c r="C14" t="str">
        <f t="shared" si="0"/>
        <v>Kerim Atalay</v>
      </c>
      <c r="D14" t="s">
        <v>24</v>
      </c>
      <c r="E14">
        <v>2018</v>
      </c>
      <c r="F14">
        <v>18.37</v>
      </c>
      <c r="G14" t="str">
        <f>VLOOKUP(C14,Teilnehmer!$A$1:$A$200,1,FALSE)</f>
        <v>Kerim Atalay</v>
      </c>
      <c r="H14">
        <f t="shared" si="1"/>
        <v>0</v>
      </c>
    </row>
    <row r="15" spans="1:8" x14ac:dyDescent="0.3">
      <c r="A15" t="s">
        <v>123</v>
      </c>
      <c r="B15" t="s">
        <v>124</v>
      </c>
      <c r="C15" t="str">
        <f t="shared" si="0"/>
        <v>Tom Ruhl</v>
      </c>
      <c r="D15" t="s">
        <v>24</v>
      </c>
      <c r="E15">
        <v>2018</v>
      </c>
      <c r="F15">
        <v>18.46</v>
      </c>
      <c r="G15" t="str">
        <f>VLOOKUP(C15,Teilnehmer!$A$1:$A$200,1,FALSE)</f>
        <v>Tom Ruhl</v>
      </c>
      <c r="H15">
        <f t="shared" si="1"/>
        <v>1</v>
      </c>
    </row>
    <row r="16" spans="1:8" x14ac:dyDescent="0.3">
      <c r="A16" t="s">
        <v>72</v>
      </c>
      <c r="B16" t="s">
        <v>73</v>
      </c>
      <c r="C16" t="str">
        <f t="shared" si="0"/>
        <v>Aron Schmelzer</v>
      </c>
      <c r="D16" t="s">
        <v>24</v>
      </c>
      <c r="E16">
        <v>2019</v>
      </c>
      <c r="F16">
        <v>15.51</v>
      </c>
      <c r="G16" t="str">
        <f>VLOOKUP(C16,Teilnehmer!$A$1:$A$200,1,FALSE)</f>
        <v>Aron Schmelzer</v>
      </c>
      <c r="H16">
        <f t="shared" si="1"/>
        <v>0</v>
      </c>
    </row>
    <row r="17" spans="1:8" x14ac:dyDescent="0.3">
      <c r="A17" t="s">
        <v>77</v>
      </c>
      <c r="B17" t="s">
        <v>78</v>
      </c>
      <c r="C17" t="str">
        <f t="shared" si="0"/>
        <v>Milan Kuhn</v>
      </c>
      <c r="D17" t="s">
        <v>24</v>
      </c>
      <c r="E17">
        <v>2019</v>
      </c>
      <c r="F17">
        <v>16.149999999999999</v>
      </c>
      <c r="G17" t="str">
        <f>VLOOKUP(C17,Teilnehmer!$A$1:$A$200,1,FALSE)</f>
        <v>Milan Kuhn</v>
      </c>
      <c r="H17">
        <f t="shared" si="1"/>
        <v>1</v>
      </c>
    </row>
    <row r="18" spans="1:8" x14ac:dyDescent="0.3">
      <c r="A18" t="s">
        <v>114</v>
      </c>
      <c r="B18" t="s">
        <v>115</v>
      </c>
      <c r="C18" t="str">
        <f t="shared" si="0"/>
        <v>Elian Kern</v>
      </c>
      <c r="D18" t="s">
        <v>24</v>
      </c>
      <c r="E18">
        <v>2019</v>
      </c>
      <c r="F18">
        <v>18.09</v>
      </c>
      <c r="G18" t="str">
        <f>VLOOKUP(C18,Teilnehmer!$A$1:$A$200,1,FALSE)</f>
        <v>Elian Kern</v>
      </c>
      <c r="H18">
        <f t="shared" si="1"/>
        <v>0</v>
      </c>
    </row>
    <row r="19" spans="1:8" x14ac:dyDescent="0.3">
      <c r="A19" t="s">
        <v>122</v>
      </c>
      <c r="B19" t="s">
        <v>107</v>
      </c>
      <c r="C19" t="str">
        <f t="shared" si="0"/>
        <v>Luca Thaler</v>
      </c>
      <c r="D19" t="s">
        <v>24</v>
      </c>
      <c r="E19">
        <v>2019</v>
      </c>
      <c r="F19">
        <v>18.45</v>
      </c>
      <c r="G19" t="str">
        <f>VLOOKUP(C19,Teilnehmer!$A$1:$A$200,1,FALSE)</f>
        <v>Luca Thaler</v>
      </c>
      <c r="H19">
        <f t="shared" si="1"/>
        <v>1</v>
      </c>
    </row>
    <row r="20" spans="1:8" x14ac:dyDescent="0.3">
      <c r="A20" t="s">
        <v>137</v>
      </c>
      <c r="B20" t="s">
        <v>138</v>
      </c>
      <c r="C20" t="str">
        <f t="shared" si="0"/>
        <v>Jendrik Fatum</v>
      </c>
      <c r="D20" t="s">
        <v>24</v>
      </c>
      <c r="E20">
        <v>2019</v>
      </c>
      <c r="F20">
        <v>23.74</v>
      </c>
      <c r="G20" t="str">
        <f>VLOOKUP(C20,Teilnehmer!$A$1:$A$200,1,FALSE)</f>
        <v>Jendrik Fatum</v>
      </c>
      <c r="H20">
        <f t="shared" si="1"/>
        <v>0</v>
      </c>
    </row>
    <row r="21" spans="1:8" x14ac:dyDescent="0.3">
      <c r="A21" t="s">
        <v>120</v>
      </c>
      <c r="B21" t="s">
        <v>121</v>
      </c>
      <c r="C21" t="str">
        <f t="shared" si="0"/>
        <v>Raphael Thomalla</v>
      </c>
      <c r="D21" t="s">
        <v>24</v>
      </c>
      <c r="E21">
        <v>2020</v>
      </c>
      <c r="F21">
        <v>18.45</v>
      </c>
      <c r="G21" t="str">
        <f>VLOOKUP(C21,Teilnehmer!$A$1:$A$200,1,FALSE)</f>
        <v>Raphael Thomalla</v>
      </c>
      <c r="H21">
        <f t="shared" si="1"/>
        <v>1</v>
      </c>
    </row>
    <row r="22" spans="1:8" x14ac:dyDescent="0.3">
      <c r="A22" t="s">
        <v>77</v>
      </c>
      <c r="B22" t="s">
        <v>127</v>
      </c>
      <c r="C22" t="str">
        <f t="shared" si="0"/>
        <v>Matteo Kuhn</v>
      </c>
      <c r="D22" t="s">
        <v>24</v>
      </c>
      <c r="E22">
        <v>2020</v>
      </c>
      <c r="F22">
        <v>19.309999999999999</v>
      </c>
      <c r="G22" t="str">
        <f>VLOOKUP(C22,Teilnehmer!$A$1:$A$200,1,FALSE)</f>
        <v>Matteo Kuhn</v>
      </c>
      <c r="H22">
        <f t="shared" si="1"/>
        <v>0</v>
      </c>
    </row>
    <row r="23" spans="1:8" x14ac:dyDescent="0.3">
      <c r="A23" t="s">
        <v>139</v>
      </c>
      <c r="B23" t="s">
        <v>128</v>
      </c>
      <c r="C23" t="str">
        <f t="shared" si="0"/>
        <v>Camil El Ouazghari</v>
      </c>
      <c r="D23" t="s">
        <v>24</v>
      </c>
      <c r="E23">
        <v>2020</v>
      </c>
      <c r="F23">
        <v>19.36</v>
      </c>
      <c r="G23" t="str">
        <f>VLOOKUP(C23,Teilnehmer!$A$1:$A$200,1,FALSE)</f>
        <v>Camil El Ouazghari</v>
      </c>
      <c r="H23">
        <f t="shared" si="1"/>
        <v>1</v>
      </c>
    </row>
    <row r="24" spans="1:8" x14ac:dyDescent="0.3">
      <c r="A24" t="s">
        <v>133</v>
      </c>
      <c r="B24" t="s">
        <v>78</v>
      </c>
      <c r="C24" t="str">
        <f t="shared" si="0"/>
        <v>Milan Schäfer</v>
      </c>
      <c r="D24" t="s">
        <v>24</v>
      </c>
      <c r="E24">
        <v>2020</v>
      </c>
      <c r="F24">
        <v>19.84</v>
      </c>
      <c r="G24" t="str">
        <f>VLOOKUP(C24,Teilnehmer!$A$1:$A$200,1,FALSE)</f>
        <v>Milan Schäfer</v>
      </c>
      <c r="H24">
        <f t="shared" si="1"/>
        <v>0</v>
      </c>
    </row>
    <row r="25" spans="1:8" x14ac:dyDescent="0.3">
      <c r="A25" t="s">
        <v>28</v>
      </c>
      <c r="B25" t="s">
        <v>136</v>
      </c>
      <c r="C25" t="str">
        <f t="shared" si="0"/>
        <v>Levin Penrod</v>
      </c>
      <c r="D25" t="s">
        <v>24</v>
      </c>
      <c r="E25">
        <v>2020</v>
      </c>
      <c r="F25">
        <v>20.22</v>
      </c>
      <c r="G25" t="str">
        <f>VLOOKUP(C25,Teilnehmer!$A$1:$A$200,1,FALSE)</f>
        <v>Levin Penrod</v>
      </c>
      <c r="H25">
        <f t="shared" si="1"/>
        <v>1</v>
      </c>
    </row>
    <row r="26" spans="1:8" x14ac:dyDescent="0.3">
      <c r="A26" t="s">
        <v>66</v>
      </c>
      <c r="B26" t="s">
        <v>47</v>
      </c>
      <c r="C26" t="str">
        <f t="shared" si="0"/>
        <v>Ella Kostka</v>
      </c>
      <c r="D26" t="s">
        <v>32</v>
      </c>
      <c r="E26">
        <v>2018</v>
      </c>
      <c r="F26">
        <v>15.22</v>
      </c>
      <c r="G26" t="str">
        <f>VLOOKUP(C26,Teilnehmer!$A$1:$A$200,1,FALSE)</f>
        <v>Ella Kostka</v>
      </c>
      <c r="H26">
        <f t="shared" si="1"/>
        <v>0</v>
      </c>
    </row>
    <row r="27" spans="1:8" x14ac:dyDescent="0.3">
      <c r="A27" t="s">
        <v>67</v>
      </c>
      <c r="B27" t="s">
        <v>68</v>
      </c>
      <c r="C27" t="str">
        <f t="shared" si="0"/>
        <v>Greta Eidmann</v>
      </c>
      <c r="D27" t="s">
        <v>32</v>
      </c>
      <c r="E27">
        <v>2018</v>
      </c>
      <c r="F27">
        <v>15.26</v>
      </c>
      <c r="G27" t="str">
        <f>VLOOKUP(C27,Teilnehmer!$A$1:$A$200,1,FALSE)</f>
        <v>Greta Eidmann</v>
      </c>
      <c r="H27">
        <f t="shared" si="1"/>
        <v>1</v>
      </c>
    </row>
    <row r="28" spans="1:8" x14ac:dyDescent="0.3">
      <c r="A28" t="s">
        <v>39</v>
      </c>
      <c r="B28" t="s">
        <v>69</v>
      </c>
      <c r="C28" t="str">
        <f t="shared" si="0"/>
        <v>Sofia Strom</v>
      </c>
      <c r="D28" t="s">
        <v>32</v>
      </c>
      <c r="E28">
        <v>2018</v>
      </c>
      <c r="F28">
        <v>15.34</v>
      </c>
      <c r="G28" t="str">
        <f>VLOOKUP(C28,Teilnehmer!$A$1:$A$200,1,FALSE)</f>
        <v>Sofia Strom</v>
      </c>
      <c r="H28">
        <f t="shared" si="1"/>
        <v>0</v>
      </c>
    </row>
    <row r="29" spans="1:8" x14ac:dyDescent="0.3">
      <c r="A29" t="s">
        <v>70</v>
      </c>
      <c r="B29" t="s">
        <v>40</v>
      </c>
      <c r="C29" t="str">
        <f t="shared" si="0"/>
        <v>Emma Zyber</v>
      </c>
      <c r="D29" t="s">
        <v>32</v>
      </c>
      <c r="E29">
        <v>2018</v>
      </c>
      <c r="F29">
        <v>15.4</v>
      </c>
      <c r="G29" t="str">
        <f>VLOOKUP(C29,Teilnehmer!$A$1:$A$200,1,FALSE)</f>
        <v>Emma Zyber</v>
      </c>
      <c r="H29">
        <f t="shared" si="1"/>
        <v>1</v>
      </c>
    </row>
    <row r="30" spans="1:8" x14ac:dyDescent="0.3">
      <c r="A30" t="s">
        <v>66</v>
      </c>
      <c r="B30" t="s">
        <v>71</v>
      </c>
      <c r="C30" t="str">
        <f t="shared" si="0"/>
        <v>Pia Kostka</v>
      </c>
      <c r="D30" t="s">
        <v>32</v>
      </c>
      <c r="E30">
        <v>2018</v>
      </c>
      <c r="F30">
        <v>15.41</v>
      </c>
      <c r="G30" t="str">
        <f>VLOOKUP(C30,Teilnehmer!$A$1:$A$200,1,FALSE)</f>
        <v>Pia Kostka</v>
      </c>
      <c r="H30">
        <f t="shared" si="1"/>
        <v>0</v>
      </c>
    </row>
    <row r="31" spans="1:8" x14ac:dyDescent="0.3">
      <c r="A31" t="s">
        <v>74</v>
      </c>
      <c r="B31" t="s">
        <v>47</v>
      </c>
      <c r="C31" t="str">
        <f t="shared" si="0"/>
        <v>Ella Stolarski</v>
      </c>
      <c r="D31" t="s">
        <v>32</v>
      </c>
      <c r="E31">
        <v>2018</v>
      </c>
      <c r="F31">
        <v>15.64</v>
      </c>
      <c r="G31" t="str">
        <f>VLOOKUP(C31,Teilnehmer!$A$1:$A$200,1,FALSE)</f>
        <v>Ella Stolarski</v>
      </c>
      <c r="H31">
        <f t="shared" si="1"/>
        <v>1</v>
      </c>
    </row>
    <row r="32" spans="1:8" x14ac:dyDescent="0.3">
      <c r="A32" t="s">
        <v>79</v>
      </c>
      <c r="B32" t="s">
        <v>80</v>
      </c>
      <c r="C32" t="str">
        <f t="shared" si="0"/>
        <v>Anna Hill</v>
      </c>
      <c r="D32" t="s">
        <v>32</v>
      </c>
      <c r="E32">
        <v>2018</v>
      </c>
      <c r="F32">
        <v>16.27</v>
      </c>
      <c r="G32" t="str">
        <f>VLOOKUP(C32,Teilnehmer!$A$1:$A$200,1,FALSE)</f>
        <v>Anna Hill</v>
      </c>
      <c r="H32">
        <f t="shared" si="1"/>
        <v>0</v>
      </c>
    </row>
    <row r="33" spans="1:8" x14ac:dyDescent="0.3">
      <c r="A33" t="s">
        <v>89</v>
      </c>
      <c r="B33" t="s">
        <v>50</v>
      </c>
      <c r="C33" t="str">
        <f t="shared" ref="C33:C53" si="2">B33&amp;" "&amp;A33</f>
        <v>Pauline Danek</v>
      </c>
      <c r="D33" t="s">
        <v>32</v>
      </c>
      <c r="E33">
        <v>2018</v>
      </c>
      <c r="F33">
        <v>17.07</v>
      </c>
      <c r="G33" t="str">
        <f>VLOOKUP(C33,Teilnehmer!$A$1:$A$200,1,FALSE)</f>
        <v>Pauline Danek</v>
      </c>
      <c r="H33">
        <f t="shared" si="1"/>
        <v>1</v>
      </c>
    </row>
    <row r="34" spans="1:8" x14ac:dyDescent="0.3">
      <c r="A34" t="s">
        <v>90</v>
      </c>
      <c r="B34" t="s">
        <v>91</v>
      </c>
      <c r="C34" t="str">
        <f t="shared" si="2"/>
        <v>Leni Steudter</v>
      </c>
      <c r="D34" t="s">
        <v>32</v>
      </c>
      <c r="E34">
        <v>2018</v>
      </c>
      <c r="F34">
        <v>17.14</v>
      </c>
      <c r="G34" t="str">
        <f>VLOOKUP(C34,Teilnehmer!$A$1:$A$200,1,FALSE)</f>
        <v>Leni Steudter</v>
      </c>
      <c r="H34">
        <f t="shared" ref="H34:H53" si="3">MOD(ROW(),2)</f>
        <v>0</v>
      </c>
    </row>
    <row r="35" spans="1:8" x14ac:dyDescent="0.3">
      <c r="A35" t="s">
        <v>92</v>
      </c>
      <c r="B35" t="s">
        <v>93</v>
      </c>
      <c r="C35" t="str">
        <f t="shared" si="2"/>
        <v>Alana Ott</v>
      </c>
      <c r="D35" t="s">
        <v>32</v>
      </c>
      <c r="E35">
        <v>2018</v>
      </c>
      <c r="F35">
        <v>17.16</v>
      </c>
      <c r="G35" t="str">
        <f>VLOOKUP(C35,Teilnehmer!$A$1:$A$200,1,FALSE)</f>
        <v>Alana Ott</v>
      </c>
      <c r="H35">
        <f t="shared" si="3"/>
        <v>1</v>
      </c>
    </row>
    <row r="36" spans="1:8" x14ac:dyDescent="0.3">
      <c r="A36" t="s">
        <v>94</v>
      </c>
      <c r="B36" t="s">
        <v>95</v>
      </c>
      <c r="C36" t="str">
        <f t="shared" si="2"/>
        <v>Lana Braun</v>
      </c>
      <c r="D36" t="s">
        <v>32</v>
      </c>
      <c r="E36">
        <v>2018</v>
      </c>
      <c r="F36">
        <v>17.22</v>
      </c>
      <c r="G36" t="str">
        <f>VLOOKUP(C36,Teilnehmer!$A$1:$A$200,1,FALSE)</f>
        <v>Lana Braun</v>
      </c>
      <c r="H36">
        <f t="shared" si="3"/>
        <v>0</v>
      </c>
    </row>
    <row r="37" spans="1:8" x14ac:dyDescent="0.3">
      <c r="A37" t="s">
        <v>96</v>
      </c>
      <c r="B37" t="s">
        <v>91</v>
      </c>
      <c r="C37" t="str">
        <f t="shared" si="2"/>
        <v>Leni Fischer</v>
      </c>
      <c r="D37" t="s">
        <v>32</v>
      </c>
      <c r="E37">
        <v>2018</v>
      </c>
      <c r="F37">
        <v>17.32</v>
      </c>
      <c r="G37" t="str">
        <f>VLOOKUP(C37,Teilnehmer!$A$1:$A$200,1,FALSE)</f>
        <v>Leni Fischer</v>
      </c>
      <c r="H37">
        <f t="shared" si="3"/>
        <v>1</v>
      </c>
    </row>
    <row r="38" spans="1:8" x14ac:dyDescent="0.3">
      <c r="A38" t="s">
        <v>103</v>
      </c>
      <c r="B38" t="s">
        <v>52</v>
      </c>
      <c r="C38" t="str">
        <f t="shared" si="2"/>
        <v>Leonie Vogel</v>
      </c>
      <c r="D38" t="s">
        <v>32</v>
      </c>
      <c r="E38">
        <v>2018</v>
      </c>
      <c r="F38">
        <v>17.78</v>
      </c>
      <c r="G38" t="str">
        <f>VLOOKUP(C38,Teilnehmer!$A$1:$A$200,1,FALSE)</f>
        <v>Leonie Vogel</v>
      </c>
      <c r="H38">
        <f t="shared" si="3"/>
        <v>0</v>
      </c>
    </row>
    <row r="39" spans="1:8" x14ac:dyDescent="0.3">
      <c r="A39" t="s">
        <v>104</v>
      </c>
      <c r="B39" t="s">
        <v>105</v>
      </c>
      <c r="C39" t="str">
        <f t="shared" si="2"/>
        <v>Elea Reiswich</v>
      </c>
      <c r="D39" t="s">
        <v>32</v>
      </c>
      <c r="E39">
        <v>2018</v>
      </c>
      <c r="F39">
        <v>17.78</v>
      </c>
      <c r="G39" t="str">
        <f>VLOOKUP(C39,Teilnehmer!$A$1:$A$200,1,FALSE)</f>
        <v>Elea Reiswich</v>
      </c>
      <c r="H39">
        <f t="shared" si="3"/>
        <v>1</v>
      </c>
    </row>
    <row r="40" spans="1:8" x14ac:dyDescent="0.3">
      <c r="A40" t="s">
        <v>35</v>
      </c>
      <c r="B40" t="s">
        <v>112</v>
      </c>
      <c r="C40" t="str">
        <f t="shared" si="2"/>
        <v>Karolina Wahl</v>
      </c>
      <c r="D40" t="s">
        <v>32</v>
      </c>
      <c r="E40">
        <v>2018</v>
      </c>
      <c r="F40">
        <v>18.04</v>
      </c>
      <c r="G40" t="str">
        <f>VLOOKUP(C40,Teilnehmer!$A$1:$A$200,1,FALSE)</f>
        <v>Karolina Wahl</v>
      </c>
      <c r="H40">
        <f t="shared" si="3"/>
        <v>0</v>
      </c>
    </row>
    <row r="41" spans="1:8" x14ac:dyDescent="0.3">
      <c r="A41" t="s">
        <v>113</v>
      </c>
      <c r="B41" t="s">
        <v>46</v>
      </c>
      <c r="C41" t="str">
        <f t="shared" si="2"/>
        <v>Mila Trüber</v>
      </c>
      <c r="D41" t="s">
        <v>32</v>
      </c>
      <c r="E41">
        <v>2018</v>
      </c>
      <c r="F41">
        <v>18.079999999999998</v>
      </c>
      <c r="G41" t="str">
        <f>VLOOKUP(C41,Teilnehmer!$A$1:$A$200,1,FALSE)</f>
        <v>Mila Trüber</v>
      </c>
      <c r="H41">
        <f t="shared" si="3"/>
        <v>1</v>
      </c>
    </row>
    <row r="42" spans="1:8" x14ac:dyDescent="0.3">
      <c r="A42" t="s">
        <v>116</v>
      </c>
      <c r="B42" t="s">
        <v>117</v>
      </c>
      <c r="C42" t="str">
        <f t="shared" si="2"/>
        <v>Kristina Mushikova</v>
      </c>
      <c r="D42" t="s">
        <v>32</v>
      </c>
      <c r="E42">
        <v>2018</v>
      </c>
      <c r="F42">
        <v>18.25</v>
      </c>
      <c r="G42" t="str">
        <f>VLOOKUP(C42,Teilnehmer!$A$1:$A$200,1,FALSE)</f>
        <v>Kristina Mushikova</v>
      </c>
      <c r="H42">
        <f t="shared" si="3"/>
        <v>0</v>
      </c>
    </row>
    <row r="43" spans="1:8" x14ac:dyDescent="0.3">
      <c r="A43" t="s">
        <v>74</v>
      </c>
      <c r="B43" t="s">
        <v>38</v>
      </c>
      <c r="C43" t="str">
        <f t="shared" si="2"/>
        <v>Emilia Stolarski</v>
      </c>
      <c r="D43" t="s">
        <v>32</v>
      </c>
      <c r="E43">
        <v>2019</v>
      </c>
      <c r="F43">
        <v>16.28</v>
      </c>
      <c r="G43" t="str">
        <f>VLOOKUP(C43,Teilnehmer!$A$1:$A$200,1,FALSE)</f>
        <v>Emilia Stolarski</v>
      </c>
      <c r="H43">
        <f t="shared" si="3"/>
        <v>1</v>
      </c>
    </row>
    <row r="44" spans="1:8" x14ac:dyDescent="0.3">
      <c r="A44" t="s">
        <v>97</v>
      </c>
      <c r="B44" t="s">
        <v>98</v>
      </c>
      <c r="C44" t="str">
        <f t="shared" si="2"/>
        <v>Melina Billinger</v>
      </c>
      <c r="D44" t="s">
        <v>32</v>
      </c>
      <c r="E44">
        <v>2019</v>
      </c>
      <c r="F44">
        <v>17.350000000000001</v>
      </c>
      <c r="G44" t="str">
        <f>VLOOKUP(C44,Teilnehmer!$A$1:$A$200,1,FALSE)</f>
        <v>Melina Billinger</v>
      </c>
      <c r="H44">
        <f t="shared" si="3"/>
        <v>0</v>
      </c>
    </row>
    <row r="45" spans="1:8" x14ac:dyDescent="0.3">
      <c r="A45" t="s">
        <v>102</v>
      </c>
      <c r="B45" t="s">
        <v>141</v>
      </c>
      <c r="C45" t="str">
        <f t="shared" si="2"/>
        <v>Käthe Alexandra Seibert</v>
      </c>
      <c r="D45" t="s">
        <v>32</v>
      </c>
      <c r="E45">
        <v>2019</v>
      </c>
      <c r="F45">
        <v>17.670000000000002</v>
      </c>
      <c r="G45" t="str">
        <f>VLOOKUP(C45,Teilnehmer!$A$1:$A$200,1,FALSE)</f>
        <v>Käthe Alexandra Seibert</v>
      </c>
      <c r="H45">
        <f t="shared" si="3"/>
        <v>1</v>
      </c>
    </row>
    <row r="46" spans="1:8" x14ac:dyDescent="0.3">
      <c r="A46" t="s">
        <v>106</v>
      </c>
      <c r="B46" t="s">
        <v>140</v>
      </c>
      <c r="C46" t="str">
        <f t="shared" si="2"/>
        <v>Hyab Kidane Tesfamichael</v>
      </c>
      <c r="D46" t="s">
        <v>32</v>
      </c>
      <c r="E46">
        <v>2019</v>
      </c>
      <c r="F46">
        <v>17.8</v>
      </c>
      <c r="G46" t="str">
        <f>VLOOKUP(C46,Teilnehmer!$A$1:$A$200,1,FALSE)</f>
        <v>Hyab Kidane Tesfamichael</v>
      </c>
      <c r="H46">
        <f t="shared" si="3"/>
        <v>0</v>
      </c>
    </row>
    <row r="47" spans="1:8" x14ac:dyDescent="0.3">
      <c r="A47" t="s">
        <v>108</v>
      </c>
      <c r="B47" t="s">
        <v>109</v>
      </c>
      <c r="C47" t="str">
        <f t="shared" si="2"/>
        <v>Lejna Kartal</v>
      </c>
      <c r="D47" t="s">
        <v>32</v>
      </c>
      <c r="E47">
        <v>2019</v>
      </c>
      <c r="F47">
        <v>17.940000000000001</v>
      </c>
      <c r="G47" t="str">
        <f>VLOOKUP(C47,Teilnehmer!$A$1:$A$200,1,FALSE)</f>
        <v>Lejna Kartal</v>
      </c>
      <c r="H47">
        <f t="shared" si="3"/>
        <v>1</v>
      </c>
    </row>
    <row r="48" spans="1:8" x14ac:dyDescent="0.3">
      <c r="A48" t="s">
        <v>110</v>
      </c>
      <c r="B48" t="s">
        <v>34</v>
      </c>
      <c r="C48" t="str">
        <f t="shared" si="2"/>
        <v>Mia Abeska</v>
      </c>
      <c r="D48" t="s">
        <v>32</v>
      </c>
      <c r="E48">
        <v>2019</v>
      </c>
      <c r="F48">
        <v>18</v>
      </c>
      <c r="G48" t="str">
        <f>VLOOKUP(C48,Teilnehmer!$A$1:$A$200,1,FALSE)</f>
        <v>Mia Abeska</v>
      </c>
      <c r="H48">
        <f t="shared" si="3"/>
        <v>0</v>
      </c>
    </row>
    <row r="49" spans="1:8" x14ac:dyDescent="0.3">
      <c r="A49" t="s">
        <v>131</v>
      </c>
      <c r="B49" t="s">
        <v>132</v>
      </c>
      <c r="C49" t="str">
        <f t="shared" si="2"/>
        <v>Lia Hanke</v>
      </c>
      <c r="D49" t="s">
        <v>32</v>
      </c>
      <c r="E49">
        <v>2019</v>
      </c>
      <c r="F49">
        <v>19.79</v>
      </c>
      <c r="G49" t="str">
        <f>VLOOKUP(C49,Teilnehmer!$A$1:$A$200,1,FALSE)</f>
        <v>Lia Hanke</v>
      </c>
      <c r="H49">
        <f t="shared" si="3"/>
        <v>1</v>
      </c>
    </row>
    <row r="50" spans="1:8" x14ac:dyDescent="0.3">
      <c r="A50" t="s">
        <v>134</v>
      </c>
      <c r="B50" t="s">
        <v>135</v>
      </c>
      <c r="C50" t="str">
        <f t="shared" si="2"/>
        <v>Finja Diehl</v>
      </c>
      <c r="D50" t="s">
        <v>32</v>
      </c>
      <c r="E50">
        <v>2019</v>
      </c>
      <c r="F50">
        <v>20.010000000000002</v>
      </c>
      <c r="G50" t="str">
        <f>VLOOKUP(C50,Teilnehmer!$A$1:$A$200,1,FALSE)</f>
        <v>Finja Diehl</v>
      </c>
      <c r="H50">
        <f t="shared" si="3"/>
        <v>0</v>
      </c>
    </row>
    <row r="51" spans="1:8" x14ac:dyDescent="0.3">
      <c r="A51" t="s">
        <v>125</v>
      </c>
      <c r="B51" t="s">
        <v>126</v>
      </c>
      <c r="C51" t="str">
        <f t="shared" si="2"/>
        <v>Anni Müller</v>
      </c>
      <c r="D51" t="s">
        <v>32</v>
      </c>
      <c r="E51">
        <v>2020</v>
      </c>
      <c r="F51">
        <v>18.7</v>
      </c>
      <c r="G51" t="str">
        <f>VLOOKUP(C51,Teilnehmer!$A$1:$A$200,1,FALSE)</f>
        <v>Anni Müller</v>
      </c>
      <c r="H51">
        <f t="shared" si="3"/>
        <v>1</v>
      </c>
    </row>
    <row r="52" spans="1:8" x14ac:dyDescent="0.3">
      <c r="A52" t="s">
        <v>129</v>
      </c>
      <c r="B52" t="s">
        <v>130</v>
      </c>
      <c r="C52" t="str">
        <f t="shared" si="2"/>
        <v>Karla Beyer</v>
      </c>
      <c r="D52" t="s">
        <v>32</v>
      </c>
      <c r="E52">
        <v>2020</v>
      </c>
      <c r="F52">
        <v>19.649999999999999</v>
      </c>
      <c r="G52" t="str">
        <f>VLOOKUP(C52,Teilnehmer!$A$1:$A$200,1,FALSE)</f>
        <v>Karla Beyer</v>
      </c>
      <c r="H52">
        <f t="shared" si="3"/>
        <v>0</v>
      </c>
    </row>
    <row r="53" spans="1:8" x14ac:dyDescent="0.3">
      <c r="A53" t="s">
        <v>103</v>
      </c>
      <c r="B53" t="s">
        <v>51</v>
      </c>
      <c r="C53" t="str">
        <f t="shared" si="2"/>
        <v>Sophia Vogel</v>
      </c>
      <c r="D53" t="s">
        <v>32</v>
      </c>
      <c r="E53">
        <v>2020</v>
      </c>
      <c r="F53">
        <v>21.56</v>
      </c>
      <c r="G53" t="str">
        <f>VLOOKUP(C53,Teilnehmer!$A$1:$A$200,1,FALSE)</f>
        <v>Sophia Vogel</v>
      </c>
      <c r="H53">
        <f t="shared" si="3"/>
        <v>1</v>
      </c>
    </row>
  </sheetData>
  <autoFilter ref="H1:H53" xr:uid="{00000000-0009-0000-0000-000007000000}"/>
  <sortState xmlns:xlrd2="http://schemas.microsoft.com/office/spreadsheetml/2017/richdata2" ref="A2:H105">
    <sortCondition ref="D2:D105"/>
    <sortCondition ref="E2:E105"/>
  </sortState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2"/>
  <sheetViews>
    <sheetView topLeftCell="A28" workbookViewId="0">
      <selection activeCell="F53" sqref="F53"/>
    </sheetView>
  </sheetViews>
  <sheetFormatPr baseColWidth="10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t="s">
        <v>58</v>
      </c>
      <c r="C1" t="str">
        <f t="shared" ref="C1" si="0">B1&amp;" "&amp;A1</f>
        <v xml:space="preserve"> TU12_Frischborn_Sprint</v>
      </c>
      <c r="D1" t="s">
        <v>16</v>
      </c>
      <c r="E1" t="s">
        <v>17</v>
      </c>
      <c r="F1" t="s">
        <v>22</v>
      </c>
      <c r="G1" t="s">
        <v>57</v>
      </c>
      <c r="H1" t="s">
        <v>54</v>
      </c>
    </row>
    <row r="2" spans="1:11" x14ac:dyDescent="0.3">
      <c r="A2" t="s">
        <v>64</v>
      </c>
      <c r="B2" t="s">
        <v>65</v>
      </c>
      <c r="C2" t="str">
        <f t="shared" ref="C2:C33" si="1">B2&amp;" "&amp;A2</f>
        <v>Lennard Blum</v>
      </c>
      <c r="D2" t="s">
        <v>24</v>
      </c>
      <c r="E2">
        <v>2018</v>
      </c>
      <c r="F2">
        <v>13.1</v>
      </c>
      <c r="G2" t="str">
        <f>VLOOKUP(C2,Teilnehmer!$A$1:$A$200,1,FALSE)</f>
        <v>Lennard Blum</v>
      </c>
      <c r="H2">
        <f t="shared" ref="H2:H33" si="2">MOD(ROW(),2)</f>
        <v>0</v>
      </c>
      <c r="J2">
        <v>13.1</v>
      </c>
      <c r="K2" t="s">
        <v>60</v>
      </c>
    </row>
    <row r="3" spans="1:11" x14ac:dyDescent="0.3">
      <c r="A3" t="s">
        <v>75</v>
      </c>
      <c r="B3" t="s">
        <v>76</v>
      </c>
      <c r="C3" t="str">
        <f t="shared" si="1"/>
        <v>Daniil Ostapenko</v>
      </c>
      <c r="D3" t="s">
        <v>24</v>
      </c>
      <c r="E3">
        <v>2018</v>
      </c>
      <c r="F3">
        <v>13.9</v>
      </c>
      <c r="G3" t="str">
        <f>VLOOKUP(C3,Teilnehmer!$A$1:$A$200,1,FALSE)</f>
        <v>Daniil Ostapenko</v>
      </c>
      <c r="H3">
        <f t="shared" si="2"/>
        <v>1</v>
      </c>
      <c r="J3">
        <v>13.9</v>
      </c>
      <c r="K3" t="s">
        <v>60</v>
      </c>
    </row>
    <row r="4" spans="1:11" x14ac:dyDescent="0.3">
      <c r="A4" t="s">
        <v>88</v>
      </c>
      <c r="B4" t="s">
        <v>44</v>
      </c>
      <c r="C4" t="str">
        <f t="shared" si="1"/>
        <v>Paul Rausch</v>
      </c>
      <c r="D4" t="s">
        <v>24</v>
      </c>
      <c r="E4">
        <v>2018</v>
      </c>
      <c r="F4">
        <v>14</v>
      </c>
      <c r="G4" t="str">
        <f>VLOOKUP(C4,Teilnehmer!$A$1:$A$200,1,FALSE)</f>
        <v>Paul Rausch</v>
      </c>
      <c r="H4">
        <f t="shared" si="2"/>
        <v>0</v>
      </c>
      <c r="J4">
        <v>14</v>
      </c>
      <c r="K4" t="s">
        <v>60</v>
      </c>
    </row>
    <row r="5" spans="1:11" x14ac:dyDescent="0.3">
      <c r="A5" t="s">
        <v>82</v>
      </c>
      <c r="B5" t="s">
        <v>83</v>
      </c>
      <c r="C5" t="str">
        <f t="shared" si="1"/>
        <v>Lasse Künzel</v>
      </c>
      <c r="D5" t="s">
        <v>24</v>
      </c>
      <c r="E5">
        <v>2018</v>
      </c>
      <c r="F5">
        <v>14.1</v>
      </c>
      <c r="G5" t="str">
        <f>VLOOKUP(C5,Teilnehmer!$A$1:$A$200,1,FALSE)</f>
        <v>Lasse Künzel</v>
      </c>
      <c r="H5">
        <f t="shared" si="2"/>
        <v>1</v>
      </c>
      <c r="J5">
        <v>14.1</v>
      </c>
      <c r="K5" t="s">
        <v>60</v>
      </c>
    </row>
    <row r="6" spans="1:11" x14ac:dyDescent="0.3">
      <c r="A6" t="s">
        <v>86</v>
      </c>
      <c r="B6" t="s">
        <v>87</v>
      </c>
      <c r="C6" t="str">
        <f t="shared" si="1"/>
        <v>Oleksander Prykota</v>
      </c>
      <c r="D6" t="s">
        <v>24</v>
      </c>
      <c r="E6">
        <v>2018</v>
      </c>
      <c r="F6">
        <v>14.1</v>
      </c>
      <c r="G6" t="str">
        <f>VLOOKUP(C6,Teilnehmer!$A$1:$A$200,1,FALSE)</f>
        <v>Oleksander Prykota</v>
      </c>
      <c r="H6">
        <f t="shared" si="2"/>
        <v>0</v>
      </c>
      <c r="J6">
        <v>14.1</v>
      </c>
      <c r="K6" t="s">
        <v>60</v>
      </c>
    </row>
    <row r="7" spans="1:11" x14ac:dyDescent="0.3">
      <c r="A7" t="s">
        <v>81</v>
      </c>
      <c r="B7" t="s">
        <v>56</v>
      </c>
      <c r="C7" t="str">
        <f t="shared" si="1"/>
        <v>Aaron Wößner</v>
      </c>
      <c r="D7" t="s">
        <v>24</v>
      </c>
      <c r="E7">
        <v>2018</v>
      </c>
      <c r="F7">
        <v>14.2</v>
      </c>
      <c r="G7" t="str">
        <f>VLOOKUP(C7,Teilnehmer!$A$1:$A$200,1,FALSE)</f>
        <v>Aaron Wößner</v>
      </c>
      <c r="H7">
        <f t="shared" si="2"/>
        <v>1</v>
      </c>
      <c r="J7">
        <v>14.2</v>
      </c>
      <c r="K7" t="s">
        <v>60</v>
      </c>
    </row>
    <row r="8" spans="1:11" x14ac:dyDescent="0.3">
      <c r="A8" t="s">
        <v>35</v>
      </c>
      <c r="B8" t="s">
        <v>226</v>
      </c>
      <c r="C8" t="str">
        <f t="shared" si="1"/>
        <v>Maximilian Wahl</v>
      </c>
      <c r="D8" t="s">
        <v>24</v>
      </c>
      <c r="E8">
        <v>2018</v>
      </c>
      <c r="F8">
        <v>14.3</v>
      </c>
      <c r="G8" t="str">
        <f>VLOOKUP(C8,Teilnehmer!$A$1:$A$200,1,FALSE)</f>
        <v>Maximilian Wahl</v>
      </c>
      <c r="H8">
        <f t="shared" si="2"/>
        <v>0</v>
      </c>
      <c r="J8">
        <v>14.3</v>
      </c>
      <c r="K8" t="s">
        <v>60</v>
      </c>
    </row>
    <row r="9" spans="1:11" x14ac:dyDescent="0.3">
      <c r="A9" t="s">
        <v>29</v>
      </c>
      <c r="B9" t="s">
        <v>107</v>
      </c>
      <c r="C9" t="str">
        <f t="shared" si="1"/>
        <v>Luca Lang</v>
      </c>
      <c r="D9" t="s">
        <v>24</v>
      </c>
      <c r="E9">
        <v>2018</v>
      </c>
      <c r="F9">
        <v>15</v>
      </c>
      <c r="G9" t="str">
        <f>VLOOKUP(C9,Teilnehmer!$A$1:$A$200,1,FALSE)</f>
        <v>Luca Lang</v>
      </c>
      <c r="H9">
        <f t="shared" si="2"/>
        <v>1</v>
      </c>
      <c r="J9">
        <v>15</v>
      </c>
      <c r="K9" t="s">
        <v>60</v>
      </c>
    </row>
    <row r="10" spans="1:11" x14ac:dyDescent="0.3">
      <c r="A10" t="s">
        <v>123</v>
      </c>
      <c r="B10" t="s">
        <v>124</v>
      </c>
      <c r="C10" t="str">
        <f t="shared" si="1"/>
        <v>Tom Ruhl</v>
      </c>
      <c r="D10" t="s">
        <v>24</v>
      </c>
      <c r="E10">
        <v>2018</v>
      </c>
      <c r="F10">
        <v>15.4</v>
      </c>
      <c r="G10" t="str">
        <f>VLOOKUP(C10,Teilnehmer!$A$1:$A$200,1,FALSE)</f>
        <v>Tom Ruhl</v>
      </c>
      <c r="H10">
        <f t="shared" si="2"/>
        <v>0</v>
      </c>
      <c r="J10">
        <v>15.4</v>
      </c>
      <c r="K10" t="s">
        <v>60</v>
      </c>
    </row>
    <row r="11" spans="1:11" x14ac:dyDescent="0.3">
      <c r="A11" t="s">
        <v>99</v>
      </c>
      <c r="B11" t="s">
        <v>100</v>
      </c>
      <c r="C11" t="str">
        <f t="shared" si="1"/>
        <v>Marvin Nicolai</v>
      </c>
      <c r="D11" t="s">
        <v>24</v>
      </c>
      <c r="E11">
        <v>2018</v>
      </c>
      <c r="F11">
        <v>15.8</v>
      </c>
      <c r="G11" t="str">
        <f>VLOOKUP(C11,Teilnehmer!$A$1:$A$200,1,FALSE)</f>
        <v>Marvin Nicolai</v>
      </c>
      <c r="H11">
        <f t="shared" si="2"/>
        <v>1</v>
      </c>
      <c r="J11">
        <v>15.8</v>
      </c>
      <c r="K11" t="s">
        <v>60</v>
      </c>
    </row>
    <row r="12" spans="1:11" x14ac:dyDescent="0.3">
      <c r="A12" t="s">
        <v>118</v>
      </c>
      <c r="B12" t="s">
        <v>119</v>
      </c>
      <c r="C12" t="str">
        <f t="shared" si="1"/>
        <v>Kerim Atalay</v>
      </c>
      <c r="D12" t="s">
        <v>24</v>
      </c>
      <c r="E12">
        <v>2018</v>
      </c>
      <c r="F12">
        <v>15.8</v>
      </c>
      <c r="G12" t="str">
        <f>VLOOKUP(C12,Teilnehmer!$A$1:$A$200,1,FALSE)</f>
        <v>Kerim Atalay</v>
      </c>
      <c r="H12">
        <f t="shared" si="2"/>
        <v>0</v>
      </c>
      <c r="J12">
        <v>15.8</v>
      </c>
      <c r="K12" t="s">
        <v>60</v>
      </c>
    </row>
    <row r="13" spans="1:11" x14ac:dyDescent="0.3">
      <c r="A13" t="s">
        <v>111</v>
      </c>
      <c r="B13" t="s">
        <v>43</v>
      </c>
      <c r="C13" t="str">
        <f t="shared" si="1"/>
        <v>Lucas Marsal</v>
      </c>
      <c r="D13" t="s">
        <v>24</v>
      </c>
      <c r="E13">
        <v>2018</v>
      </c>
      <c r="F13">
        <v>16.100000000000001</v>
      </c>
      <c r="G13" t="str">
        <f>VLOOKUP(C13,Teilnehmer!$A$1:$A$200,1,FALSE)</f>
        <v>Lucas Marsal</v>
      </c>
      <c r="H13">
        <f t="shared" si="2"/>
        <v>1</v>
      </c>
      <c r="J13">
        <v>16.100000000000001</v>
      </c>
      <c r="K13" t="s">
        <v>60</v>
      </c>
    </row>
    <row r="14" spans="1:11" x14ac:dyDescent="0.3">
      <c r="A14" t="s">
        <v>70</v>
      </c>
      <c r="B14" t="s">
        <v>40</v>
      </c>
      <c r="C14" t="str">
        <f t="shared" si="1"/>
        <v>Emma Zyber</v>
      </c>
      <c r="D14" t="s">
        <v>32</v>
      </c>
      <c r="E14">
        <v>2018</v>
      </c>
      <c r="F14">
        <v>13</v>
      </c>
      <c r="G14" t="str">
        <f>VLOOKUP(C14,Teilnehmer!$A$1:$A$200,1,FALSE)</f>
        <v>Emma Zyber</v>
      </c>
      <c r="H14">
        <f t="shared" si="2"/>
        <v>0</v>
      </c>
      <c r="J14">
        <v>13</v>
      </c>
      <c r="K14" t="s">
        <v>60</v>
      </c>
    </row>
    <row r="15" spans="1:11" x14ac:dyDescent="0.3">
      <c r="A15" t="s">
        <v>66</v>
      </c>
      <c r="B15" t="s">
        <v>71</v>
      </c>
      <c r="C15" t="str">
        <f t="shared" si="1"/>
        <v>Pia Kostka</v>
      </c>
      <c r="D15" t="s">
        <v>32</v>
      </c>
      <c r="E15">
        <v>2018</v>
      </c>
      <c r="F15">
        <v>13.4</v>
      </c>
      <c r="G15" t="str">
        <f>VLOOKUP(C15,Teilnehmer!$A$1:$A$200,1,FALSE)</f>
        <v>Pia Kostka</v>
      </c>
      <c r="H15">
        <f t="shared" si="2"/>
        <v>1</v>
      </c>
      <c r="J15">
        <v>13.4</v>
      </c>
      <c r="K15" t="s">
        <v>60</v>
      </c>
    </row>
    <row r="16" spans="1:11" x14ac:dyDescent="0.3">
      <c r="A16" t="s">
        <v>66</v>
      </c>
      <c r="B16" t="s">
        <v>47</v>
      </c>
      <c r="C16" t="str">
        <f t="shared" si="1"/>
        <v>Ella Kostka</v>
      </c>
      <c r="D16" t="s">
        <v>32</v>
      </c>
      <c r="E16">
        <v>2018</v>
      </c>
      <c r="F16">
        <v>13.4</v>
      </c>
      <c r="G16" t="str">
        <f>VLOOKUP(C16,Teilnehmer!$A$1:$A$200,1,FALSE)</f>
        <v>Ella Kostka</v>
      </c>
      <c r="H16">
        <f t="shared" si="2"/>
        <v>0</v>
      </c>
      <c r="J16">
        <v>13.4</v>
      </c>
      <c r="K16" t="s">
        <v>60</v>
      </c>
    </row>
    <row r="17" spans="1:11" x14ac:dyDescent="0.3">
      <c r="A17" t="s">
        <v>90</v>
      </c>
      <c r="B17" t="s">
        <v>91</v>
      </c>
      <c r="C17" t="str">
        <f t="shared" si="1"/>
        <v>Leni Steudter</v>
      </c>
      <c r="D17" t="s">
        <v>32</v>
      </c>
      <c r="E17">
        <v>2018</v>
      </c>
      <c r="F17">
        <v>13.6</v>
      </c>
      <c r="G17" t="str">
        <f>VLOOKUP(C17,Teilnehmer!$A$1:$A$200,1,FALSE)</f>
        <v>Leni Steudter</v>
      </c>
      <c r="H17">
        <f t="shared" si="2"/>
        <v>1</v>
      </c>
      <c r="J17">
        <v>13.6</v>
      </c>
      <c r="K17" t="s">
        <v>60</v>
      </c>
    </row>
    <row r="18" spans="1:11" x14ac:dyDescent="0.3">
      <c r="A18" t="s">
        <v>39</v>
      </c>
      <c r="B18" t="s">
        <v>69</v>
      </c>
      <c r="C18" t="str">
        <f t="shared" si="1"/>
        <v>Sofia Strom</v>
      </c>
      <c r="D18" t="s">
        <v>32</v>
      </c>
      <c r="E18">
        <v>2018</v>
      </c>
      <c r="F18">
        <v>13.7</v>
      </c>
      <c r="G18" t="str">
        <f>VLOOKUP(C18,Teilnehmer!$A$1:$A$200,1,FALSE)</f>
        <v>Sofia Strom</v>
      </c>
      <c r="H18">
        <f t="shared" si="2"/>
        <v>0</v>
      </c>
      <c r="J18">
        <v>13.7</v>
      </c>
      <c r="K18" t="s">
        <v>60</v>
      </c>
    </row>
    <row r="19" spans="1:11" x14ac:dyDescent="0.3">
      <c r="A19" t="s">
        <v>67</v>
      </c>
      <c r="B19" t="s">
        <v>68</v>
      </c>
      <c r="C19" t="str">
        <f t="shared" si="1"/>
        <v>Greta Eidmann</v>
      </c>
      <c r="D19" t="s">
        <v>32</v>
      </c>
      <c r="E19">
        <v>2018</v>
      </c>
      <c r="F19">
        <v>13.8</v>
      </c>
      <c r="G19" t="str">
        <f>VLOOKUP(C19,Teilnehmer!$A$1:$A$200,1,FALSE)</f>
        <v>Greta Eidmann</v>
      </c>
      <c r="H19">
        <f t="shared" si="2"/>
        <v>1</v>
      </c>
      <c r="J19">
        <v>13.8</v>
      </c>
      <c r="K19" t="s">
        <v>60</v>
      </c>
    </row>
    <row r="20" spans="1:11" x14ac:dyDescent="0.3">
      <c r="A20" t="s">
        <v>84</v>
      </c>
      <c r="B20" t="s">
        <v>85</v>
      </c>
      <c r="C20" t="str">
        <f t="shared" si="1"/>
        <v>Benaja Stock</v>
      </c>
      <c r="D20" t="s">
        <v>32</v>
      </c>
      <c r="E20">
        <v>2018</v>
      </c>
      <c r="F20">
        <v>13.9</v>
      </c>
      <c r="G20" t="str">
        <f>VLOOKUP(C20,Teilnehmer!$A$1:$A$200,1,FALSE)</f>
        <v>Benaja Stock</v>
      </c>
      <c r="H20">
        <f t="shared" si="2"/>
        <v>0</v>
      </c>
      <c r="J20">
        <v>13.9</v>
      </c>
      <c r="K20" t="s">
        <v>60</v>
      </c>
    </row>
    <row r="21" spans="1:11" x14ac:dyDescent="0.3">
      <c r="A21" t="s">
        <v>79</v>
      </c>
      <c r="B21" t="s">
        <v>80</v>
      </c>
      <c r="C21" t="str">
        <f t="shared" si="1"/>
        <v>Anna Hill</v>
      </c>
      <c r="D21" t="s">
        <v>32</v>
      </c>
      <c r="E21">
        <v>2018</v>
      </c>
      <c r="F21">
        <v>14</v>
      </c>
      <c r="G21" t="str">
        <f>VLOOKUP(C21,Teilnehmer!$A$1:$A$200,1,FALSE)</f>
        <v>Anna Hill</v>
      </c>
      <c r="H21">
        <f t="shared" si="2"/>
        <v>1</v>
      </c>
      <c r="J21">
        <v>14</v>
      </c>
      <c r="K21" t="s">
        <v>60</v>
      </c>
    </row>
    <row r="22" spans="1:11" x14ac:dyDescent="0.3">
      <c r="A22" t="s">
        <v>104</v>
      </c>
      <c r="B22" t="s">
        <v>105</v>
      </c>
      <c r="C22" t="str">
        <f t="shared" si="1"/>
        <v>Elea Reiswich</v>
      </c>
      <c r="D22" t="s">
        <v>32</v>
      </c>
      <c r="E22">
        <v>2018</v>
      </c>
      <c r="F22">
        <v>14</v>
      </c>
      <c r="G22" t="str">
        <f>VLOOKUP(C22,Teilnehmer!$A$1:$A$200,1,FALSE)</f>
        <v>Elea Reiswich</v>
      </c>
      <c r="H22">
        <f t="shared" si="2"/>
        <v>0</v>
      </c>
      <c r="J22">
        <v>14</v>
      </c>
      <c r="K22" t="s">
        <v>60</v>
      </c>
    </row>
    <row r="23" spans="1:11" x14ac:dyDescent="0.3">
      <c r="A23" t="s">
        <v>45</v>
      </c>
      <c r="B23" t="s">
        <v>33</v>
      </c>
      <c r="C23" t="str">
        <f t="shared" si="1"/>
        <v>Lina Schmidt</v>
      </c>
      <c r="D23" t="s">
        <v>32</v>
      </c>
      <c r="E23">
        <v>2018</v>
      </c>
      <c r="F23">
        <v>14.2</v>
      </c>
      <c r="G23" t="str">
        <f>VLOOKUP(C23,Teilnehmer!$A$1:$A$200,1,FALSE)</f>
        <v>Lina Schmidt</v>
      </c>
      <c r="H23">
        <f t="shared" si="2"/>
        <v>1</v>
      </c>
      <c r="J23">
        <v>14.2</v>
      </c>
      <c r="K23" t="s">
        <v>60</v>
      </c>
    </row>
    <row r="24" spans="1:11" x14ac:dyDescent="0.3">
      <c r="A24" t="s">
        <v>94</v>
      </c>
      <c r="B24" t="s">
        <v>95</v>
      </c>
      <c r="C24" t="str">
        <f t="shared" si="1"/>
        <v>Lana Braun</v>
      </c>
      <c r="D24" t="s">
        <v>32</v>
      </c>
      <c r="E24">
        <v>2018</v>
      </c>
      <c r="F24">
        <v>14.3</v>
      </c>
      <c r="G24" t="str">
        <f>VLOOKUP(C24,Teilnehmer!$A$1:$A$200,1,FALSE)</f>
        <v>Lana Braun</v>
      </c>
      <c r="H24">
        <f t="shared" si="2"/>
        <v>0</v>
      </c>
      <c r="J24">
        <v>14.3</v>
      </c>
      <c r="K24" t="s">
        <v>60</v>
      </c>
    </row>
    <row r="25" spans="1:11" x14ac:dyDescent="0.3">
      <c r="A25" t="s">
        <v>74</v>
      </c>
      <c r="B25" t="s">
        <v>47</v>
      </c>
      <c r="C25" t="str">
        <f t="shared" si="1"/>
        <v>Ella Stolarski</v>
      </c>
      <c r="D25" t="s">
        <v>32</v>
      </c>
      <c r="E25">
        <v>2018</v>
      </c>
      <c r="F25">
        <v>14.4</v>
      </c>
      <c r="G25" t="str">
        <f>VLOOKUP(C25,Teilnehmer!$A$1:$A$200,1,FALSE)</f>
        <v>Ella Stolarski</v>
      </c>
      <c r="H25">
        <f t="shared" si="2"/>
        <v>1</v>
      </c>
      <c r="J25">
        <v>14.4</v>
      </c>
      <c r="K25" t="s">
        <v>60</v>
      </c>
    </row>
    <row r="26" spans="1:11" x14ac:dyDescent="0.3">
      <c r="A26" t="s">
        <v>92</v>
      </c>
      <c r="B26" t="s">
        <v>93</v>
      </c>
      <c r="C26" t="str">
        <f t="shared" si="1"/>
        <v>Alana Ott</v>
      </c>
      <c r="D26" t="s">
        <v>32</v>
      </c>
      <c r="E26">
        <v>2018</v>
      </c>
      <c r="F26">
        <v>14.6</v>
      </c>
      <c r="G26" t="str">
        <f>VLOOKUP(C26,Teilnehmer!$A$1:$A$200,1,FALSE)</f>
        <v>Alana Ott</v>
      </c>
      <c r="H26">
        <f t="shared" si="2"/>
        <v>0</v>
      </c>
      <c r="J26">
        <v>14.6</v>
      </c>
      <c r="K26" t="s">
        <v>60</v>
      </c>
    </row>
    <row r="27" spans="1:11" x14ac:dyDescent="0.3">
      <c r="A27" t="s">
        <v>228</v>
      </c>
      <c r="B27" t="s">
        <v>234</v>
      </c>
      <c r="C27" t="str">
        <f t="shared" si="1"/>
        <v>Luka Sofie Lewora</v>
      </c>
      <c r="D27" t="s">
        <v>32</v>
      </c>
      <c r="E27">
        <v>2018</v>
      </c>
      <c r="F27">
        <v>14.8</v>
      </c>
      <c r="G27" t="str">
        <f>VLOOKUP(C27,Teilnehmer!$A$1:$A$200,1,FALSE)</f>
        <v>Luka Sofie Lewora</v>
      </c>
      <c r="H27">
        <f t="shared" si="2"/>
        <v>1</v>
      </c>
      <c r="J27">
        <v>14.8</v>
      </c>
      <c r="K27" t="s">
        <v>60</v>
      </c>
    </row>
    <row r="28" spans="1:11" x14ac:dyDescent="0.3">
      <c r="A28" t="s">
        <v>229</v>
      </c>
      <c r="B28" t="s">
        <v>230</v>
      </c>
      <c r="C28" t="str">
        <f t="shared" si="1"/>
        <v>Lieselotte Nauer</v>
      </c>
      <c r="D28" t="s">
        <v>32</v>
      </c>
      <c r="E28">
        <v>2018</v>
      </c>
      <c r="F28">
        <v>14.9</v>
      </c>
      <c r="G28" t="str">
        <f>VLOOKUP(C28,Teilnehmer!$A$1:$A$200,1,FALSE)</f>
        <v>Lieselotte Nauer</v>
      </c>
      <c r="H28">
        <f t="shared" si="2"/>
        <v>0</v>
      </c>
      <c r="J28">
        <v>14.9</v>
      </c>
      <c r="K28" t="s">
        <v>60</v>
      </c>
    </row>
    <row r="29" spans="1:11" x14ac:dyDescent="0.3">
      <c r="A29" t="s">
        <v>113</v>
      </c>
      <c r="B29" t="s">
        <v>46</v>
      </c>
      <c r="C29" t="str">
        <f t="shared" si="1"/>
        <v>Mila Trüber</v>
      </c>
      <c r="D29" t="s">
        <v>32</v>
      </c>
      <c r="E29">
        <v>2018</v>
      </c>
      <c r="F29">
        <v>15.4</v>
      </c>
      <c r="G29" t="str">
        <f>VLOOKUP(C29,Teilnehmer!$A$1:$A$200,1,FALSE)</f>
        <v>Mila Trüber</v>
      </c>
      <c r="H29">
        <f t="shared" si="2"/>
        <v>1</v>
      </c>
      <c r="J29">
        <v>15.4</v>
      </c>
      <c r="K29" t="s">
        <v>60</v>
      </c>
    </row>
    <row r="30" spans="1:11" x14ac:dyDescent="0.3">
      <c r="A30" t="s">
        <v>103</v>
      </c>
      <c r="B30" t="s">
        <v>52</v>
      </c>
      <c r="C30" t="str">
        <f t="shared" si="1"/>
        <v>Leonie Vogel</v>
      </c>
      <c r="D30" t="s">
        <v>32</v>
      </c>
      <c r="E30">
        <v>2018</v>
      </c>
      <c r="F30">
        <v>15.7</v>
      </c>
      <c r="G30" t="str">
        <f>VLOOKUP(C30,Teilnehmer!$A$1:$A$200,1,FALSE)</f>
        <v>Leonie Vogel</v>
      </c>
      <c r="H30">
        <f t="shared" si="2"/>
        <v>0</v>
      </c>
      <c r="J30">
        <v>15.7</v>
      </c>
      <c r="K30" t="s">
        <v>60</v>
      </c>
    </row>
    <row r="31" spans="1:11" x14ac:dyDescent="0.3">
      <c r="A31" t="s">
        <v>31</v>
      </c>
      <c r="B31" t="s">
        <v>42</v>
      </c>
      <c r="C31" t="str">
        <f t="shared" si="1"/>
        <v>Amelie Wolf</v>
      </c>
      <c r="D31" t="s">
        <v>32</v>
      </c>
      <c r="E31">
        <v>2018</v>
      </c>
      <c r="F31">
        <v>15.7</v>
      </c>
      <c r="G31" t="str">
        <f>VLOOKUP(C31,Teilnehmer!$A$1:$A$200,1,FALSE)</f>
        <v>Amelie Wolf</v>
      </c>
      <c r="H31">
        <f t="shared" si="2"/>
        <v>1</v>
      </c>
      <c r="J31">
        <v>15.7</v>
      </c>
      <c r="K31" t="s">
        <v>60</v>
      </c>
    </row>
    <row r="32" spans="1:11" x14ac:dyDescent="0.3">
      <c r="A32" t="s">
        <v>206</v>
      </c>
      <c r="B32" t="s">
        <v>207</v>
      </c>
      <c r="C32" t="str">
        <f t="shared" si="1"/>
        <v>Jolyn Engel</v>
      </c>
      <c r="D32" t="s">
        <v>32</v>
      </c>
      <c r="E32">
        <v>2018</v>
      </c>
      <c r="F32">
        <v>16.399999999999999</v>
      </c>
      <c r="G32" t="str">
        <f>VLOOKUP(C32,Teilnehmer!$A$1:$A$200,1,FALSE)</f>
        <v>Jolyn Engel</v>
      </c>
      <c r="H32">
        <f t="shared" si="2"/>
        <v>0</v>
      </c>
      <c r="J32">
        <v>16.399999999999999</v>
      </c>
      <c r="K32" t="s">
        <v>60</v>
      </c>
    </row>
    <row r="33" spans="1:11" x14ac:dyDescent="0.3">
      <c r="A33" t="s">
        <v>116</v>
      </c>
      <c r="B33" t="s">
        <v>117</v>
      </c>
      <c r="C33" t="str">
        <f t="shared" si="1"/>
        <v>Kristina Mushikova</v>
      </c>
      <c r="D33" t="s">
        <v>32</v>
      </c>
      <c r="E33">
        <v>2018</v>
      </c>
      <c r="F33">
        <v>50</v>
      </c>
      <c r="G33" t="str">
        <f>VLOOKUP(C33,Teilnehmer!$A$1:$A$200,1,FALSE)</f>
        <v>Kristina Mushikova</v>
      </c>
      <c r="H33">
        <f t="shared" si="2"/>
        <v>1</v>
      </c>
      <c r="J33" t="s">
        <v>235</v>
      </c>
      <c r="K33" t="s">
        <v>60</v>
      </c>
    </row>
    <row r="34" spans="1:11" x14ac:dyDescent="0.3">
      <c r="A34" t="s">
        <v>49</v>
      </c>
      <c r="B34" t="s">
        <v>227</v>
      </c>
      <c r="C34" t="str">
        <f t="shared" ref="C34:C52" si="3">B34&amp;" "&amp;A34</f>
        <v>Oskar Heiß</v>
      </c>
      <c r="D34" t="s">
        <v>24</v>
      </c>
      <c r="E34">
        <v>2019</v>
      </c>
      <c r="F34">
        <v>14.4</v>
      </c>
      <c r="G34" t="str">
        <f>VLOOKUP(C34,Teilnehmer!$A$1:$A$200,1,FALSE)</f>
        <v>Oskar Heiß</v>
      </c>
      <c r="H34">
        <f t="shared" ref="H34:H52" si="4">MOD(ROW(),2)</f>
        <v>0</v>
      </c>
      <c r="J34">
        <v>14.4</v>
      </c>
      <c r="K34" t="s">
        <v>60</v>
      </c>
    </row>
    <row r="35" spans="1:11" x14ac:dyDescent="0.3">
      <c r="A35" t="s">
        <v>77</v>
      </c>
      <c r="B35" t="s">
        <v>78</v>
      </c>
      <c r="C35" t="str">
        <f t="shared" si="3"/>
        <v>Milan Kuhn</v>
      </c>
      <c r="D35" t="s">
        <v>24</v>
      </c>
      <c r="E35">
        <v>2019</v>
      </c>
      <c r="F35">
        <v>14.4</v>
      </c>
      <c r="G35" t="str">
        <f>VLOOKUP(C35,Teilnehmer!$A$1:$A$200,1,FALSE)</f>
        <v>Milan Kuhn</v>
      </c>
      <c r="H35">
        <f t="shared" si="4"/>
        <v>1</v>
      </c>
      <c r="J35">
        <v>14.4</v>
      </c>
      <c r="K35" t="s">
        <v>60</v>
      </c>
    </row>
    <row r="36" spans="1:11" x14ac:dyDescent="0.3">
      <c r="A36" t="s">
        <v>106</v>
      </c>
      <c r="B36" t="s">
        <v>140</v>
      </c>
      <c r="C36" t="str">
        <f t="shared" si="3"/>
        <v>Hyab Kidane Tesfamichael</v>
      </c>
      <c r="D36" t="s">
        <v>24</v>
      </c>
      <c r="E36">
        <v>2019</v>
      </c>
      <c r="F36">
        <v>15.3</v>
      </c>
      <c r="G36" t="str">
        <f>VLOOKUP(C36,Teilnehmer!$A$1:$A$200,1,FALSE)</f>
        <v>Hyab Kidane Tesfamichael</v>
      </c>
      <c r="H36">
        <f t="shared" si="4"/>
        <v>0</v>
      </c>
      <c r="J36">
        <v>15.3</v>
      </c>
      <c r="K36" t="s">
        <v>60</v>
      </c>
    </row>
    <row r="37" spans="1:11" x14ac:dyDescent="0.3">
      <c r="A37" t="s">
        <v>114</v>
      </c>
      <c r="B37" t="s">
        <v>115</v>
      </c>
      <c r="C37" t="str">
        <f t="shared" si="3"/>
        <v>Elian Kern</v>
      </c>
      <c r="D37" t="s">
        <v>24</v>
      </c>
      <c r="E37">
        <v>2019</v>
      </c>
      <c r="F37">
        <v>15.9</v>
      </c>
      <c r="G37" t="str">
        <f>VLOOKUP(C37,Teilnehmer!$A$1:$A$200,1,FALSE)</f>
        <v>Elian Kern</v>
      </c>
      <c r="H37">
        <f t="shared" si="4"/>
        <v>1</v>
      </c>
      <c r="J37">
        <v>15.9</v>
      </c>
      <c r="K37" t="s">
        <v>60</v>
      </c>
    </row>
    <row r="38" spans="1:11" x14ac:dyDescent="0.3">
      <c r="A38" t="s">
        <v>122</v>
      </c>
      <c r="B38" t="s">
        <v>107</v>
      </c>
      <c r="C38" t="str">
        <f t="shared" si="3"/>
        <v>Luca Thaler</v>
      </c>
      <c r="D38" t="s">
        <v>24</v>
      </c>
      <c r="E38">
        <v>2019</v>
      </c>
      <c r="F38">
        <v>16.3</v>
      </c>
      <c r="G38" t="str">
        <f>VLOOKUP(C38,Teilnehmer!$A$1:$A$200,1,FALSE)</f>
        <v>Luca Thaler</v>
      </c>
      <c r="H38">
        <f t="shared" si="4"/>
        <v>0</v>
      </c>
      <c r="J38">
        <v>16.3</v>
      </c>
      <c r="K38" t="s">
        <v>60</v>
      </c>
    </row>
    <row r="39" spans="1:11" x14ac:dyDescent="0.3">
      <c r="A39" t="s">
        <v>137</v>
      </c>
      <c r="B39" t="s">
        <v>138</v>
      </c>
      <c r="C39" t="str">
        <f t="shared" si="3"/>
        <v>Jendrik Fatum</v>
      </c>
      <c r="D39" t="s">
        <v>24</v>
      </c>
      <c r="E39">
        <v>2019</v>
      </c>
      <c r="F39">
        <v>17.100000000000001</v>
      </c>
      <c r="G39" t="str">
        <f>VLOOKUP(C39,Teilnehmer!$A$1:$A$200,1,FALSE)</f>
        <v>Jendrik Fatum</v>
      </c>
      <c r="H39">
        <f t="shared" si="4"/>
        <v>1</v>
      </c>
      <c r="J39">
        <v>17.100000000000001</v>
      </c>
      <c r="K39" t="s">
        <v>60</v>
      </c>
    </row>
    <row r="40" spans="1:11" x14ac:dyDescent="0.3">
      <c r="A40" t="s">
        <v>204</v>
      </c>
      <c r="B40" t="s">
        <v>205</v>
      </c>
      <c r="C40" t="str">
        <f t="shared" si="3"/>
        <v>Ben Dukart</v>
      </c>
      <c r="D40" t="s">
        <v>24</v>
      </c>
      <c r="E40">
        <v>2019</v>
      </c>
      <c r="F40">
        <v>17.7</v>
      </c>
      <c r="G40" t="str">
        <f>VLOOKUP(C40,Teilnehmer!$A$1:$A$200,1,FALSE)</f>
        <v>Ben Dukart</v>
      </c>
      <c r="H40">
        <f t="shared" si="4"/>
        <v>0</v>
      </c>
      <c r="J40">
        <v>17.7</v>
      </c>
      <c r="K40" t="s">
        <v>60</v>
      </c>
    </row>
    <row r="41" spans="1:11" x14ac:dyDescent="0.3">
      <c r="A41" t="s">
        <v>232</v>
      </c>
      <c r="B41" t="s">
        <v>233</v>
      </c>
      <c r="C41" t="str">
        <f t="shared" si="3"/>
        <v>Finn Brähler</v>
      </c>
      <c r="D41" t="s">
        <v>24</v>
      </c>
      <c r="E41">
        <v>2019</v>
      </c>
      <c r="F41">
        <v>18.100000000000001</v>
      </c>
      <c r="G41" t="str">
        <f>VLOOKUP(C41,Teilnehmer!$A$1:$A$200,1,FALSE)</f>
        <v>Finn Brähler</v>
      </c>
      <c r="H41">
        <f t="shared" si="4"/>
        <v>1</v>
      </c>
      <c r="J41">
        <v>18.100000000000001</v>
      </c>
      <c r="K41" t="s">
        <v>60</v>
      </c>
    </row>
    <row r="42" spans="1:11" x14ac:dyDescent="0.3">
      <c r="A42" t="s">
        <v>225</v>
      </c>
      <c r="B42" t="s">
        <v>91</v>
      </c>
      <c r="C42" t="str">
        <f t="shared" si="3"/>
        <v>Leni Pokoj</v>
      </c>
      <c r="D42" t="s">
        <v>32</v>
      </c>
      <c r="E42">
        <v>2019</v>
      </c>
      <c r="F42">
        <v>14</v>
      </c>
      <c r="G42" t="str">
        <f>VLOOKUP(C42,Teilnehmer!$A$1:$A$200,1,FALSE)</f>
        <v>Leni Pokoj</v>
      </c>
      <c r="H42">
        <f t="shared" si="4"/>
        <v>0</v>
      </c>
      <c r="J42">
        <v>14</v>
      </c>
      <c r="K42" t="s">
        <v>60</v>
      </c>
    </row>
    <row r="43" spans="1:11" x14ac:dyDescent="0.3">
      <c r="A43" t="s">
        <v>74</v>
      </c>
      <c r="B43" t="s">
        <v>38</v>
      </c>
      <c r="C43" t="str">
        <f t="shared" si="3"/>
        <v>Emilia Stolarski</v>
      </c>
      <c r="D43" t="s">
        <v>32</v>
      </c>
      <c r="E43">
        <v>2019</v>
      </c>
      <c r="F43">
        <v>14.9</v>
      </c>
      <c r="G43" t="str">
        <f>VLOOKUP(C43,Teilnehmer!$A$1:$A$200,1,FALSE)</f>
        <v>Emilia Stolarski</v>
      </c>
      <c r="H43">
        <f t="shared" si="4"/>
        <v>1</v>
      </c>
      <c r="J43">
        <v>14.9</v>
      </c>
      <c r="K43" t="s">
        <v>60</v>
      </c>
    </row>
    <row r="44" spans="1:11" x14ac:dyDescent="0.3">
      <c r="A44" t="s">
        <v>108</v>
      </c>
      <c r="B44" t="s">
        <v>109</v>
      </c>
      <c r="C44" t="str">
        <f t="shared" si="3"/>
        <v>Lejna Kartal</v>
      </c>
      <c r="D44" t="s">
        <v>32</v>
      </c>
      <c r="E44">
        <v>2019</v>
      </c>
      <c r="F44">
        <v>15.2</v>
      </c>
      <c r="G44" t="str">
        <f>VLOOKUP(C44,Teilnehmer!$A$1:$A$200,1,FALSE)</f>
        <v>Lejna Kartal</v>
      </c>
      <c r="H44">
        <f t="shared" si="4"/>
        <v>0</v>
      </c>
      <c r="J44">
        <v>15.2</v>
      </c>
      <c r="K44" t="s">
        <v>60</v>
      </c>
    </row>
    <row r="45" spans="1:11" x14ac:dyDescent="0.3">
      <c r="A45" t="s">
        <v>131</v>
      </c>
      <c r="B45" t="s">
        <v>132</v>
      </c>
      <c r="C45" t="str">
        <f t="shared" si="3"/>
        <v>Lia Hanke</v>
      </c>
      <c r="D45" t="s">
        <v>32</v>
      </c>
      <c r="E45">
        <v>2019</v>
      </c>
      <c r="F45">
        <v>16.5</v>
      </c>
      <c r="G45" t="str">
        <f>VLOOKUP(C45,Teilnehmer!$A$1:$A$200,1,FALSE)</f>
        <v>Lia Hanke</v>
      </c>
      <c r="H45">
        <f t="shared" si="4"/>
        <v>1</v>
      </c>
      <c r="J45">
        <v>16.5</v>
      </c>
      <c r="K45" t="s">
        <v>60</v>
      </c>
    </row>
    <row r="46" spans="1:11" x14ac:dyDescent="0.3">
      <c r="A46" t="s">
        <v>129</v>
      </c>
      <c r="B46" t="s">
        <v>231</v>
      </c>
      <c r="C46" t="str">
        <f t="shared" si="3"/>
        <v>Elina Beyer</v>
      </c>
      <c r="D46" t="s">
        <v>32</v>
      </c>
      <c r="E46">
        <v>2019</v>
      </c>
      <c r="F46">
        <v>16.600000000000001</v>
      </c>
      <c r="G46" t="str">
        <f>VLOOKUP(C46,Teilnehmer!$A$1:$A$200,1,FALSE)</f>
        <v>Elina Beyer</v>
      </c>
      <c r="H46">
        <f t="shared" si="4"/>
        <v>0</v>
      </c>
      <c r="J46">
        <v>16.600000000000001</v>
      </c>
      <c r="K46" t="s">
        <v>60</v>
      </c>
    </row>
    <row r="47" spans="1:11" x14ac:dyDescent="0.3">
      <c r="A47" t="s">
        <v>110</v>
      </c>
      <c r="B47" t="s">
        <v>34</v>
      </c>
      <c r="C47" t="str">
        <f t="shared" si="3"/>
        <v>Mia Abeska</v>
      </c>
      <c r="D47" t="s">
        <v>32</v>
      </c>
      <c r="E47">
        <v>2019</v>
      </c>
      <c r="F47">
        <v>51</v>
      </c>
      <c r="G47" t="str">
        <f>VLOOKUP(C47,Teilnehmer!$A$1:$A$200,1,FALSE)</f>
        <v>Mia Abeska</v>
      </c>
      <c r="H47">
        <f t="shared" si="4"/>
        <v>1</v>
      </c>
      <c r="J47" t="s">
        <v>235</v>
      </c>
      <c r="K47" t="s">
        <v>60</v>
      </c>
    </row>
    <row r="48" spans="1:11" x14ac:dyDescent="0.3">
      <c r="A48" t="s">
        <v>208</v>
      </c>
      <c r="B48" t="s">
        <v>212</v>
      </c>
      <c r="C48" t="str">
        <f t="shared" si="3"/>
        <v>Anna Belle Haberkorn</v>
      </c>
      <c r="D48" t="s">
        <v>32</v>
      </c>
      <c r="E48">
        <v>2019</v>
      </c>
      <c r="F48">
        <v>50</v>
      </c>
      <c r="G48" t="str">
        <f>VLOOKUP(C48,Teilnehmer!$A$1:$A$200,1,FALSE)</f>
        <v>Anna Belle Haberkorn</v>
      </c>
      <c r="H48">
        <f t="shared" si="4"/>
        <v>0</v>
      </c>
      <c r="J48" t="s">
        <v>235</v>
      </c>
      <c r="K48" t="s">
        <v>60</v>
      </c>
    </row>
    <row r="49" spans="1:10" x14ac:dyDescent="0.3">
      <c r="A49" t="s">
        <v>77</v>
      </c>
      <c r="B49" t="s">
        <v>127</v>
      </c>
      <c r="C49" t="str">
        <f t="shared" si="3"/>
        <v>Matteo Kuhn</v>
      </c>
      <c r="D49" t="s">
        <v>24</v>
      </c>
      <c r="E49">
        <v>2020</v>
      </c>
      <c r="F49">
        <v>16.5</v>
      </c>
      <c r="G49" t="str">
        <f>VLOOKUP(C49,Teilnehmer!$A$1:$A$200,1,FALSE)</f>
        <v>Matteo Kuhn</v>
      </c>
      <c r="H49">
        <f t="shared" si="4"/>
        <v>1</v>
      </c>
      <c r="J49">
        <v>16.5</v>
      </c>
    </row>
    <row r="50" spans="1:10" x14ac:dyDescent="0.3">
      <c r="A50" t="s">
        <v>210</v>
      </c>
      <c r="B50" t="s">
        <v>211</v>
      </c>
      <c r="C50" t="str">
        <f t="shared" si="3"/>
        <v>Theo Fuchs</v>
      </c>
      <c r="D50" t="s">
        <v>24</v>
      </c>
      <c r="E50">
        <v>2020</v>
      </c>
      <c r="F50">
        <v>18.2</v>
      </c>
      <c r="G50" t="str">
        <f>VLOOKUP(C50,Teilnehmer!$A$1:$A$200,1,FALSE)</f>
        <v>Theo Fuchs</v>
      </c>
      <c r="H50">
        <f t="shared" si="4"/>
        <v>0</v>
      </c>
      <c r="J50">
        <v>18.2</v>
      </c>
    </row>
    <row r="51" spans="1:10" x14ac:dyDescent="0.3">
      <c r="A51" t="s">
        <v>103</v>
      </c>
      <c r="B51" t="s">
        <v>51</v>
      </c>
      <c r="C51" t="str">
        <f t="shared" si="3"/>
        <v>Sophia Vogel</v>
      </c>
      <c r="D51" t="s">
        <v>32</v>
      </c>
      <c r="E51">
        <v>2020</v>
      </c>
      <c r="F51">
        <v>17.600000000000001</v>
      </c>
      <c r="G51" t="str">
        <f>VLOOKUP(C51,Teilnehmer!$A$1:$A$200,1,FALSE)</f>
        <v>Sophia Vogel</v>
      </c>
      <c r="H51">
        <f t="shared" si="4"/>
        <v>1</v>
      </c>
      <c r="J51">
        <v>17.600000000000001</v>
      </c>
    </row>
    <row r="52" spans="1:10" x14ac:dyDescent="0.3">
      <c r="A52" t="s">
        <v>129</v>
      </c>
      <c r="B52" t="s">
        <v>130</v>
      </c>
      <c r="C52" t="str">
        <f t="shared" si="3"/>
        <v>Karla Beyer</v>
      </c>
      <c r="D52" t="s">
        <v>32</v>
      </c>
      <c r="E52">
        <v>2020</v>
      </c>
      <c r="F52">
        <v>52</v>
      </c>
      <c r="G52" t="str">
        <f>VLOOKUP(C52,Teilnehmer!$A$1:$A$200,1,FALSE)</f>
        <v>Karla Beyer</v>
      </c>
      <c r="H52">
        <f t="shared" si="4"/>
        <v>0</v>
      </c>
      <c r="J52" t="s">
        <v>235</v>
      </c>
    </row>
  </sheetData>
  <autoFilter ref="A1:H52" xr:uid="{00000000-0001-0000-0800-000000000000}"/>
  <sortState xmlns:xlrd2="http://schemas.microsoft.com/office/spreadsheetml/2017/richdata2" ref="A2:J52">
    <sortCondition ref="E2:E52"/>
    <sortCondition ref="D2:D52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18</vt:i4>
      </vt:variant>
    </vt:vector>
  </HeadingPairs>
  <TitlesOfParts>
    <vt:vector size="18" baseType="lpstr">
      <vt:lpstr>Punktezuordnung</vt:lpstr>
      <vt:lpstr>M7</vt:lpstr>
      <vt:lpstr>M&lt;7</vt:lpstr>
      <vt:lpstr>W7</vt:lpstr>
      <vt:lpstr>W&lt;7</vt:lpstr>
      <vt:lpstr>Teilnehmer</vt:lpstr>
      <vt:lpstr>ALS_Wurf</vt:lpstr>
      <vt:lpstr>ALS_Sprint</vt:lpstr>
      <vt:lpstr>FRI_Sprint</vt:lpstr>
      <vt:lpstr>NIA_Cross</vt:lpstr>
      <vt:lpstr>NIA_Weit</vt:lpstr>
      <vt:lpstr>STO_Weit</vt:lpstr>
      <vt:lpstr>STO_Schlagwurf</vt:lpstr>
      <vt:lpstr>ANG_Hindernissprint</vt:lpstr>
      <vt:lpstr>ANG_Hoch</vt:lpstr>
      <vt:lpstr>FRI_Stoß</vt:lpstr>
      <vt:lpstr>LAT_Zielweit</vt:lpstr>
      <vt:lpstr>LAT_Dreh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1</cp:revision>
  <cp:lastPrinted>2025-05-07T19:49:43Z</cp:lastPrinted>
  <dcterms:created xsi:type="dcterms:W3CDTF">2020-03-10T10:37:25Z</dcterms:created>
  <dcterms:modified xsi:type="dcterms:W3CDTF">2025-09-25T11:57:48Z</dcterms:modified>
  <dc:language>de-DE</dc:language>
</cp:coreProperties>
</file>